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NSLIAS000002\HOME2$\RAJALOLL\System\Desktop\"/>
    </mc:Choice>
  </mc:AlternateContent>
  <xr:revisionPtr revIDLastSave="0" documentId="8_{A0111677-4F21-4E95-9E48-4A75AFCE9D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sieringskalkyl" sheetId="5" r:id="rId1"/>
    <sheet name="Lönsamhetskalkyl" sheetId="4" r:id="rId2"/>
    <sheet name="månadsförsäljningskalkyl" sheetId="3" r:id="rId3"/>
    <sheet name="Månandsförsäljningskal, exempel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B18" i="1" l="1"/>
  <c r="C18" i="1" s="1"/>
  <c r="D18" i="1"/>
  <c r="E18" i="1" s="1"/>
  <c r="F18" i="1"/>
  <c r="G19" i="1" s="1"/>
  <c r="H18" i="1"/>
  <c r="I19" i="1" s="1"/>
  <c r="J18" i="1"/>
  <c r="K19" i="1" s="1"/>
  <c r="K18" i="1"/>
  <c r="L18" i="1"/>
  <c r="M19" i="1" s="1"/>
  <c r="E19" i="1"/>
  <c r="C8" i="1"/>
  <c r="C12" i="1" s="1"/>
  <c r="E8" i="1"/>
  <c r="E16" i="1" s="1"/>
  <c r="E14" i="1"/>
  <c r="G8" i="1"/>
  <c r="G11" i="1" s="1"/>
  <c r="I8" i="1"/>
  <c r="I12" i="1" s="1"/>
  <c r="K8" i="1"/>
  <c r="K16" i="1" s="1"/>
  <c r="M8" i="1"/>
  <c r="M11" i="1"/>
  <c r="M12" i="1"/>
  <c r="M13" i="1"/>
  <c r="M14" i="1"/>
  <c r="M15" i="1"/>
  <c r="M16" i="1"/>
  <c r="C18" i="4"/>
  <c r="C19" i="4"/>
  <c r="C20" i="4"/>
  <c r="C16" i="4"/>
  <c r="C17" i="4"/>
  <c r="C21" i="4"/>
  <c r="O17" i="4" s="1"/>
  <c r="P17" i="4" s="1"/>
  <c r="Q17" i="4" s="1"/>
  <c r="C22" i="4"/>
  <c r="C23" i="4"/>
  <c r="O18" i="4" s="1"/>
  <c r="P18" i="4" s="1"/>
  <c r="Q18" i="4" s="1"/>
  <c r="C24" i="4"/>
  <c r="C25" i="4"/>
  <c r="C26" i="4"/>
  <c r="C27" i="4"/>
  <c r="C28" i="4"/>
  <c r="C29" i="4"/>
  <c r="C30" i="4"/>
  <c r="C31" i="4"/>
  <c r="C32" i="4"/>
  <c r="B9" i="4"/>
  <c r="C9" i="4" s="1"/>
  <c r="C36" i="4"/>
  <c r="O15" i="4" s="1"/>
  <c r="P15" i="4" s="1"/>
  <c r="Q15" i="4" s="1"/>
  <c r="C8" i="3"/>
  <c r="C14" i="3" s="1"/>
  <c r="C12" i="4"/>
  <c r="B18" i="3"/>
  <c r="C19" i="3" s="1"/>
  <c r="E44" i="5"/>
  <c r="E33" i="5"/>
  <c r="C7" i="4"/>
  <c r="B33" i="4"/>
  <c r="C8" i="4"/>
  <c r="O21" i="4" s="1"/>
  <c r="P21" i="4" s="1"/>
  <c r="Q21" i="4" s="1"/>
  <c r="C10" i="4"/>
  <c r="O22" i="4" s="1"/>
  <c r="P22" i="4" s="1"/>
  <c r="Q22" i="4" s="1"/>
  <c r="L18" i="3"/>
  <c r="M18" i="3" s="1"/>
  <c r="J18" i="3"/>
  <c r="K19" i="3" s="1"/>
  <c r="H18" i="3"/>
  <c r="I18" i="3" s="1"/>
  <c r="F18" i="3"/>
  <c r="G18" i="3" s="1"/>
  <c r="D18" i="3"/>
  <c r="E19" i="3" s="1"/>
  <c r="M8" i="3"/>
  <c r="M12" i="3" s="1"/>
  <c r="K8" i="3"/>
  <c r="K15" i="3" s="1"/>
  <c r="I8" i="3"/>
  <c r="I11" i="3" s="1"/>
  <c r="G8" i="3"/>
  <c r="G14" i="3" s="1"/>
  <c r="E8" i="3"/>
  <c r="E12" i="3" s="1"/>
  <c r="N24" i="1"/>
  <c r="K13" i="3"/>
  <c r="G15" i="3"/>
  <c r="K18" i="3"/>
  <c r="G16" i="1" l="1"/>
  <c r="O19" i="4"/>
  <c r="P19" i="4" s="1"/>
  <c r="Q19" i="4" s="1"/>
  <c r="G15" i="1"/>
  <c r="G18" i="1"/>
  <c r="G11" i="3"/>
  <c r="G12" i="3"/>
  <c r="G13" i="3"/>
  <c r="O16" i="4"/>
  <c r="P16" i="4" s="1"/>
  <c r="Q16" i="4" s="1"/>
  <c r="G13" i="1"/>
  <c r="K14" i="3"/>
  <c r="K14" i="1"/>
  <c r="G12" i="1"/>
  <c r="M17" i="1"/>
  <c r="G14" i="1"/>
  <c r="G17" i="1" s="1"/>
  <c r="G16" i="3"/>
  <c r="D46" i="5"/>
  <c r="K12" i="1"/>
  <c r="M14" i="3"/>
  <c r="K11" i="3"/>
  <c r="I15" i="3"/>
  <c r="M19" i="3"/>
  <c r="K15" i="1"/>
  <c r="I11" i="1"/>
  <c r="E15" i="1"/>
  <c r="C11" i="1"/>
  <c r="M18" i="1"/>
  <c r="I12" i="3"/>
  <c r="M16" i="3"/>
  <c r="K16" i="3"/>
  <c r="B11" i="4"/>
  <c r="C11" i="4" s="1"/>
  <c r="C13" i="4" s="1"/>
  <c r="K13" i="1"/>
  <c r="E13" i="1"/>
  <c r="E12" i="1"/>
  <c r="I13" i="3"/>
  <c r="M13" i="3"/>
  <c r="K11" i="1"/>
  <c r="E11" i="1"/>
  <c r="I18" i="1"/>
  <c r="N18" i="1" s="1"/>
  <c r="M21" i="1" s="1"/>
  <c r="N21" i="1" s="1"/>
  <c r="G17" i="3"/>
  <c r="I14" i="3"/>
  <c r="I16" i="1"/>
  <c r="C16" i="1"/>
  <c r="N16" i="1" s="1"/>
  <c r="C33" i="4"/>
  <c r="I15" i="1"/>
  <c r="C15" i="1"/>
  <c r="I16" i="3"/>
  <c r="M15" i="3"/>
  <c r="I14" i="1"/>
  <c r="C14" i="1"/>
  <c r="C19" i="1"/>
  <c r="N19" i="1" s="1"/>
  <c r="M22" i="1" s="1"/>
  <c r="N22" i="1" s="1"/>
  <c r="K12" i="3"/>
  <c r="M11" i="3"/>
  <c r="I13" i="1"/>
  <c r="C13" i="1"/>
  <c r="B13" i="4"/>
  <c r="B35" i="4" s="1"/>
  <c r="B37" i="4" s="1"/>
  <c r="B38" i="4" s="1"/>
  <c r="B39" i="4" s="1"/>
  <c r="E11" i="3"/>
  <c r="E15" i="3"/>
  <c r="E16" i="3"/>
  <c r="E13" i="3"/>
  <c r="I19" i="3"/>
  <c r="G19" i="3"/>
  <c r="E14" i="3"/>
  <c r="E18" i="3"/>
  <c r="C12" i="3"/>
  <c r="C13" i="3"/>
  <c r="C11" i="3"/>
  <c r="C18" i="3"/>
  <c r="C16" i="3"/>
  <c r="C15" i="3"/>
  <c r="I17" i="1" l="1"/>
  <c r="E17" i="1"/>
  <c r="C35" i="4"/>
  <c r="C37" i="4" s="1"/>
  <c r="M17" i="3"/>
  <c r="N14" i="1"/>
  <c r="N12" i="1"/>
  <c r="B43" i="4"/>
  <c r="B44" i="4" s="1"/>
  <c r="B45" i="4" s="1"/>
  <c r="B46" i="4" s="1"/>
  <c r="C38" i="4"/>
  <c r="O13" i="4" s="1"/>
  <c r="N11" i="1"/>
  <c r="C17" i="1"/>
  <c r="K17" i="1"/>
  <c r="E17" i="3"/>
  <c r="N15" i="1"/>
  <c r="N14" i="3"/>
  <c r="N16" i="3"/>
  <c r="N13" i="3"/>
  <c r="I17" i="3"/>
  <c r="K17" i="3"/>
  <c r="N13" i="1"/>
  <c r="N12" i="3"/>
  <c r="N11" i="3"/>
  <c r="N15" i="3"/>
  <c r="N19" i="3"/>
  <c r="M22" i="3" s="1"/>
  <c r="N22" i="3" s="1"/>
  <c r="N18" i="3"/>
  <c r="M21" i="3" s="1"/>
  <c r="N21" i="3" s="1"/>
  <c r="C17" i="3"/>
  <c r="C39" i="4" l="1"/>
  <c r="M24" i="3"/>
  <c r="N24" i="3" s="1"/>
  <c r="N17" i="3"/>
  <c r="M23" i="3" s="1"/>
  <c r="N17" i="1"/>
  <c r="M23" i="1" s="1"/>
  <c r="O12" i="4"/>
  <c r="O14" i="4" s="1"/>
  <c r="C43" i="4"/>
  <c r="C44" i="4" s="1"/>
  <c r="C45" i="4" s="1"/>
  <c r="C46" i="4" s="1"/>
  <c r="N23" i="3"/>
  <c r="M25" i="3" l="1"/>
  <c r="M26" i="3"/>
  <c r="M25" i="1"/>
  <c r="M26" i="1"/>
  <c r="N23" i="1"/>
  <c r="P14" i="4"/>
  <c r="O20" i="4"/>
  <c r="O23" i="4" s="1"/>
  <c r="O25" i="4" s="1"/>
  <c r="O27" i="4" s="1"/>
  <c r="Q14" i="4" l="1"/>
  <c r="P13" i="4"/>
  <c r="P12" i="4" s="1"/>
  <c r="P20" i="4"/>
  <c r="P23" i="4" s="1"/>
  <c r="P25" i="4" s="1"/>
  <c r="P27" i="4" s="1"/>
  <c r="Q13" i="4" l="1"/>
  <c r="Q12" i="4" s="1"/>
  <c r="Q20" i="4"/>
  <c r="Q23" i="4" s="1"/>
  <c r="Q25" i="4" s="1"/>
  <c r="Q2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Törnblom Roger</author>
  </authors>
  <commentList>
    <comment ref="E16" authorId="0" shapeId="0" xr:uid="{00000000-0006-0000-0000-000004000000}">
      <text>
        <r>
          <rPr>
            <b/>
            <sz val="11"/>
            <color indexed="81"/>
            <rFont val="Tahoma"/>
            <family val="2"/>
          </rPr>
          <t>ANVISNING:</t>
        </r>
        <r>
          <rPr>
            <sz val="11"/>
            <color indexed="81"/>
            <rFont val="Tahoma"/>
            <family val="2"/>
          </rPr>
          <t xml:space="preserve"> Här ander du registreringsavgiften (70 € för firma/280 € för aktiebolag 2024), samt eventuella advokatskostnader för att t.ex. utarbeta ett delägaravtal.</t>
        </r>
      </text>
    </comment>
    <comment ref="E18" authorId="0" shapeId="0" xr:uid="{00000000-0006-0000-0000-000006000000}">
      <text>
        <r>
          <rPr>
            <b/>
            <sz val="11"/>
            <color indexed="81"/>
            <rFont val="Tahoma"/>
            <family val="2"/>
          </rPr>
          <t xml:space="preserve">ANVISNING: </t>
        </r>
        <r>
          <rPr>
            <sz val="11"/>
            <color indexed="81"/>
            <rFont val="Tahoma"/>
            <family val="2"/>
          </rPr>
          <t>Det här värdet är främst informativt och påverkar inte kalkylerna i sig. Om du är snickare och har verktyg värda tusentals euro, ska du ange det uppskattade värdet för dem här. Observera att samma värde syns även automatiskt i inkomst-källorna.</t>
        </r>
      </text>
    </comment>
    <comment ref="E26" authorId="0" shapeId="0" xr:uid="{00000000-0006-0000-0000-00000A000000}">
      <text>
        <r>
          <rPr>
            <b/>
            <sz val="11"/>
            <color indexed="81"/>
            <rFont val="Tahoma"/>
            <family val="2"/>
          </rPr>
          <t xml:space="preserve">ANVISNING: </t>
        </r>
        <r>
          <rPr>
            <sz val="11"/>
            <color indexed="81"/>
            <rFont val="Tahoma"/>
            <family val="2"/>
          </rPr>
          <t xml:space="preserve">Om du beräknar att det dröjer 3 månader innan du kan betala hyran med intern finansiering (med pengar som härrör från kunderna), och du måste betala 3 månaders hyressäkerhet ska du här ange 6 x månadshyran. </t>
        </r>
      </text>
    </comment>
    <comment ref="E28" authorId="0" shapeId="0" xr:uid="{00000000-0006-0000-0000-00000C000000}">
      <text>
        <r>
          <rPr>
            <b/>
            <sz val="11"/>
            <color indexed="81"/>
            <rFont val="Tahoma"/>
            <family val="2"/>
          </rPr>
          <t>TIPS:</t>
        </r>
        <r>
          <rPr>
            <sz val="11"/>
            <color indexed="81"/>
            <rFont val="Tahoma"/>
            <family val="2"/>
          </rPr>
          <t xml:space="preserve"> Kolla ditt senaste kontoutdrag. Se hur mycket du har spenderat i en månads tid. Multiplicera summan med antalet månader du antar att det tar innan företaget försörjer dig.</t>
        </r>
      </text>
    </comment>
  </commentList>
</comments>
</file>

<file path=xl/sharedStrings.xml><?xml version="1.0" encoding="utf-8"?>
<sst xmlns="http://schemas.openxmlformats.org/spreadsheetml/2006/main" count="283" uniqueCount="217">
  <si>
    <r>
      <rPr>
        <b/>
        <sz val="14"/>
        <color theme="1"/>
        <rFont val="Calibri"/>
        <family val="2"/>
      </rPr>
      <t xml:space="preserve">FIRMANS NAMN: </t>
    </r>
  </si>
  <si>
    <r>
      <rPr>
        <b/>
        <sz val="14"/>
        <color theme="1"/>
        <rFont val="Calibri"/>
        <family val="2"/>
      </rPr>
      <t>Tidsperiod 12 mån</t>
    </r>
  </si>
  <si>
    <t>FINANSIERINGSKALKYL</t>
  </si>
  <si>
    <t xml:space="preserve">Den här kalkylen hjälper dig att ta reda på vad det kostar att starta din företagsverksamhet (behov av pengar), </t>
  </si>
  <si>
    <r>
      <rPr>
        <sz val="11.5"/>
        <color theme="1"/>
        <rFont val="Tahoma"/>
        <family val="2"/>
      </rPr>
      <t>och planera hur du ska finansiera verksamheten (penningkällor).</t>
    </r>
  </si>
  <si>
    <r>
      <rPr>
        <sz val="11.5"/>
        <color theme="1"/>
        <rFont val="Tahoma"/>
        <family val="2"/>
      </rPr>
      <t>● Vilka är viktiga och förnuftiga inköp för din företagsverksamhet?</t>
    </r>
  </si>
  <si>
    <r>
      <rPr>
        <sz val="11.5"/>
        <color theme="1"/>
        <rFont val="Tahoma"/>
        <family val="2"/>
      </rPr>
      <t xml:space="preserve">● Hur mycket rörelsekapital behöver du för att klara av de första månaderna? </t>
    </r>
  </si>
  <si>
    <r>
      <rPr>
        <sz val="11.5"/>
        <color theme="1"/>
        <rFont val="Tahoma"/>
        <family val="2"/>
      </rPr>
      <t>● Hur mycket pengar eller/verktyg kan du investera i ditt företag?</t>
    </r>
  </si>
  <si>
    <t xml:space="preserve">● Hur mycket behöver du låna, var får du lån, vad kostar det och behöver du säkerheter? </t>
  </si>
  <si>
    <r>
      <rPr>
        <b/>
        <sz val="11.5"/>
        <color theme="0"/>
        <rFont val="Tahoma"/>
        <family val="2"/>
      </rPr>
      <t>BEHOVET AV PENGAR (innan du börjar företagsverksamheten)</t>
    </r>
  </si>
  <si>
    <r>
      <rPr>
        <b/>
        <sz val="11.5"/>
        <color theme="0"/>
        <rFont val="Tahoma"/>
        <family val="2"/>
      </rPr>
      <t>€</t>
    </r>
  </si>
  <si>
    <r>
      <rPr>
        <b/>
        <sz val="11.5"/>
        <color theme="1"/>
        <rFont val="Tahoma"/>
        <family val="2"/>
      </rPr>
      <t>INVESTERINGAR</t>
    </r>
  </si>
  <si>
    <r>
      <rPr>
        <sz val="11.5"/>
        <color theme="1"/>
        <rFont val="Tahoma"/>
        <family val="2"/>
      </rPr>
      <t>Om det är fråga om ett inköp av affärsverksamhet, köpesumman</t>
    </r>
  </si>
  <si>
    <r>
      <rPr>
        <sz val="11.5"/>
        <color theme="1"/>
        <rFont val="Tahoma"/>
        <family val="2"/>
      </rPr>
      <t>Administrativa kostnader, bland annat registreringsavgift</t>
    </r>
  </si>
  <si>
    <t>Maskiner och utrustning inklusive datateknik</t>
  </si>
  <si>
    <r>
      <rPr>
        <sz val="11.5"/>
        <color theme="1"/>
        <rFont val="Tahoma"/>
        <family val="2"/>
      </rPr>
      <t>Apportegendom (arbetsredskap som redan finns)</t>
    </r>
  </si>
  <si>
    <r>
      <rPr>
        <sz val="11.5"/>
        <color theme="1"/>
        <rFont val="Tahoma"/>
        <family val="2"/>
      </rPr>
      <t>Telefon</t>
    </r>
  </si>
  <si>
    <t>Installationer</t>
  </si>
  <si>
    <r>
      <rPr>
        <sz val="11.5"/>
        <color theme="1"/>
        <rFont val="Tahoma"/>
        <family val="2"/>
      </rPr>
      <t>Bil</t>
    </r>
  </si>
  <si>
    <t>Möbler</t>
  </si>
  <si>
    <r>
      <rPr>
        <sz val="11.5"/>
        <color theme="1"/>
        <rFont val="Tahoma"/>
        <family val="2"/>
      </rPr>
      <t>Renovering</t>
    </r>
  </si>
  <si>
    <r>
      <rPr>
        <sz val="11.5"/>
        <color theme="1"/>
        <rFont val="Tahoma"/>
        <family val="2"/>
      </rPr>
      <t>Marknadsföringskostnader (inkl. SEO, osv.)</t>
    </r>
  </si>
  <si>
    <r>
      <rPr>
        <b/>
        <sz val="11.5"/>
        <color theme="1"/>
        <rFont val="Tahoma"/>
        <family val="2"/>
      </rPr>
      <t>RÖRELSEKAPITAL 1–6 mån.</t>
    </r>
  </si>
  <si>
    <r>
      <rPr>
        <sz val="11.5"/>
        <color theme="1"/>
        <rFont val="Tahoma"/>
        <family val="2"/>
      </rPr>
      <t>Webbplatser, broschyrer, tidsbokningssystem</t>
    </r>
  </si>
  <si>
    <r>
      <rPr>
        <sz val="10"/>
        <color theme="1"/>
        <rFont val="Tahoma"/>
        <family val="2"/>
      </rPr>
      <t xml:space="preserve"> (Då verksamheten har inletts tar det</t>
    </r>
  </si>
  <si>
    <t>Hyra för lokaler/hyressäkerhet</t>
  </si>
  <si>
    <r>
      <rPr>
        <sz val="10"/>
        <color theme="1"/>
        <rFont val="Tahoma"/>
        <family val="2"/>
      </rPr>
      <t xml:space="preserve">  tid innan försäljningsintäkterna täcker </t>
    </r>
  </si>
  <si>
    <r>
      <rPr>
        <sz val="11.5"/>
        <color theme="1"/>
        <rFont val="Tahoma"/>
        <family val="2"/>
      </rPr>
      <t>Maskinhyror/leasing</t>
    </r>
  </si>
  <si>
    <r>
      <rPr>
        <sz val="10"/>
        <color theme="1"/>
        <rFont val="Tahoma"/>
        <family val="2"/>
      </rPr>
      <t xml:space="preserve">  dina kostnader och din lön. Du bör</t>
    </r>
  </si>
  <si>
    <t>Företagarens försörjning</t>
  </si>
  <si>
    <r>
      <rPr>
        <sz val="10"/>
        <color theme="1"/>
        <rFont val="Tahoma"/>
        <family val="2"/>
      </rPr>
      <t xml:space="preserve">  bedöma längden på den här tiden)</t>
    </r>
  </si>
  <si>
    <r>
      <rPr>
        <sz val="11.5"/>
        <color theme="1"/>
        <rFont val="Tahoma"/>
        <family val="2"/>
      </rPr>
      <t>Löner till anställda</t>
    </r>
  </si>
  <si>
    <r>
      <rPr>
        <sz val="11.5"/>
        <color theme="1"/>
        <rFont val="Tahoma"/>
        <family val="2"/>
      </rPr>
      <t>Övriga tillfälliga rörelsekapitalutgifter</t>
    </r>
  </si>
  <si>
    <r>
      <rPr>
        <b/>
        <sz val="11.5"/>
        <color theme="1"/>
        <rFont val="Tahoma"/>
        <family val="2"/>
      </rPr>
      <t>OMSÄTTNINGS- OCH FINANSIERINGSTILLGÅNGAR</t>
    </r>
  </si>
  <si>
    <r>
      <rPr>
        <sz val="11.5"/>
        <color theme="1"/>
        <rFont val="Tahoma"/>
        <family val="2"/>
      </rPr>
      <t>Ingående lager</t>
    </r>
  </si>
  <si>
    <r>
      <rPr>
        <sz val="11.5"/>
        <color theme="1"/>
        <rFont val="Tahoma"/>
        <family val="2"/>
      </rPr>
      <t>Kassa</t>
    </r>
  </si>
  <si>
    <r>
      <rPr>
        <b/>
        <sz val="11.5"/>
        <color theme="0"/>
        <rFont val="Tahoma"/>
        <family val="2"/>
      </rPr>
      <t>TOTALT BEHOV AV PENGAR</t>
    </r>
  </si>
  <si>
    <r>
      <rPr>
        <b/>
        <sz val="11.5"/>
        <color theme="0"/>
        <rFont val="Tahoma"/>
        <family val="2"/>
      </rPr>
      <t>PENNINGKÄLLOR (hur ordnar du din startfinansiering?)</t>
    </r>
  </si>
  <si>
    <r>
      <rPr>
        <b/>
        <sz val="11.5"/>
        <color theme="1"/>
        <rFont val="Tahoma"/>
        <family val="2"/>
      </rPr>
      <t>EGET KAPITAL</t>
    </r>
  </si>
  <si>
    <r>
      <rPr>
        <sz val="11.5"/>
        <color theme="1"/>
        <rFont val="Tahoma"/>
        <family val="2"/>
      </rPr>
      <t>Egna arbetsredskap (cell E18)</t>
    </r>
  </si>
  <si>
    <r>
      <rPr>
        <sz val="11.5"/>
        <color theme="1"/>
        <rFont val="Tahoma"/>
        <family val="2"/>
      </rPr>
      <t>Egna investeringar i företaget</t>
    </r>
  </si>
  <si>
    <r>
      <rPr>
        <sz val="11.5"/>
        <color theme="1"/>
        <rFont val="Tahoma"/>
        <family val="2"/>
      </rPr>
      <t>Aktiekapital (gäller endast aktiebolag)</t>
    </r>
  </si>
  <si>
    <r>
      <rPr>
        <b/>
        <sz val="11.5"/>
        <color theme="1"/>
        <rFont val="Tahoma"/>
        <family val="2"/>
      </rPr>
      <t>LÅNEKAPITAL</t>
    </r>
  </si>
  <si>
    <r>
      <rPr>
        <sz val="11.5"/>
        <color theme="1"/>
        <rFont val="Tahoma"/>
        <family val="2"/>
      </rPr>
      <t>Aktieägarlån (endast Ab)</t>
    </r>
  </si>
  <si>
    <r>
      <rPr>
        <sz val="11.5"/>
        <color theme="1"/>
        <rFont val="Tahoma"/>
        <family val="2"/>
      </rPr>
      <t>Banklån, Finnvera...</t>
    </r>
  </si>
  <si>
    <r>
      <rPr>
        <sz val="11.5"/>
        <color theme="1"/>
        <rFont val="Tahoma"/>
        <family val="2"/>
      </rPr>
      <t>Övriga lån (t.ex. lån från närstående)</t>
    </r>
  </si>
  <si>
    <r>
      <rPr>
        <sz val="11.5"/>
        <color theme="1"/>
        <rFont val="Tahoma"/>
        <family val="2"/>
      </rPr>
      <t>Andra (t.ex. kreditkortslimit osv.)</t>
    </r>
  </si>
  <si>
    <r>
      <rPr>
        <b/>
        <sz val="11.5"/>
        <color theme="0"/>
        <rFont val="Tahoma"/>
        <family val="2"/>
      </rPr>
      <t>TOTALA PENNINGKÄLLOR</t>
    </r>
  </si>
  <si>
    <r>
      <rPr>
        <b/>
        <i/>
        <sz val="10"/>
        <rFont val="Tahoma"/>
        <family val="2"/>
      </rPr>
      <t>Behovet av pengar måste vara lika stort som penningkällan.</t>
    </r>
  </si>
  <si>
    <r>
      <rPr>
        <b/>
        <sz val="11"/>
        <color theme="1"/>
        <rFont val="Tahoma"/>
        <family val="2"/>
      </rPr>
      <t>LÖNSAMHETSKALKYL</t>
    </r>
  </si>
  <si>
    <r>
      <rPr>
        <b/>
        <sz val="11"/>
        <color theme="1"/>
        <rFont val="Tahoma"/>
        <family val="2"/>
      </rPr>
      <t>Resultaträkning för tre år</t>
    </r>
  </si>
  <si>
    <r>
      <rPr>
        <b/>
        <sz val="11"/>
        <color theme="1"/>
        <rFont val="Tahoma"/>
        <family val="2"/>
      </rPr>
      <t>GUIDE:</t>
    </r>
    <r>
      <rPr>
        <sz val="11"/>
        <color theme="1"/>
        <rFont val="Tahoma"/>
        <family val="2"/>
      </rPr>
      <t xml:space="preserve"> Du kan ändra tillväxtprocenten för inkomster och</t>
    </r>
  </si>
  <si>
    <r>
      <rPr>
        <b/>
        <sz val="11"/>
        <color theme="1"/>
        <rFont val="Tahoma"/>
        <family val="2"/>
      </rPr>
      <t>tillväxt %</t>
    </r>
  </si>
  <si>
    <r>
      <rPr>
        <b/>
        <sz val="11"/>
        <color theme="1"/>
        <rFont val="Tahoma"/>
        <family val="2"/>
      </rPr>
      <t>År 2</t>
    </r>
  </si>
  <si>
    <r>
      <rPr>
        <b/>
        <sz val="11"/>
        <color theme="1"/>
        <rFont val="Tahoma"/>
        <family val="2"/>
      </rPr>
      <t>År 3</t>
    </r>
  </si>
  <si>
    <r>
      <rPr>
        <b/>
        <sz val="11"/>
        <color theme="1"/>
        <rFont val="Tahoma"/>
        <family val="2"/>
      </rPr>
      <t>inkomster</t>
    </r>
  </si>
  <si>
    <r>
      <rPr>
        <b/>
        <sz val="11"/>
        <color theme="1"/>
        <rFont val="Tahoma"/>
        <family val="2"/>
      </rPr>
      <t xml:space="preserve">MÅLRESULTAT  </t>
    </r>
    <r>
      <rPr>
        <b/>
        <vertAlign val="superscript"/>
        <sz val="12"/>
        <color theme="1"/>
        <rFont val="Tahoma"/>
        <family val="2"/>
      </rPr>
      <t>1)</t>
    </r>
  </si>
  <si>
    <r>
      <rPr>
        <b/>
        <sz val="11"/>
        <color theme="1"/>
        <rFont val="Tahoma"/>
        <family val="2"/>
      </rPr>
      <t>utgifter</t>
    </r>
  </si>
  <si>
    <r>
      <rPr>
        <sz val="11"/>
        <color theme="1"/>
        <rFont val="Tahoma"/>
        <family val="2"/>
      </rPr>
      <t xml:space="preserve">  + amortering av företagslån</t>
    </r>
  </si>
  <si>
    <r>
      <rPr>
        <b/>
        <sz val="11"/>
        <color theme="1"/>
        <rFont val="Tahoma"/>
        <family val="2"/>
      </rPr>
      <t xml:space="preserve"> = NETTORESULTAT</t>
    </r>
  </si>
  <si>
    <r>
      <rPr>
        <sz val="11"/>
        <color theme="1"/>
        <rFont val="Tahoma"/>
        <family val="2"/>
      </rPr>
      <t xml:space="preserve">  + Skatter  </t>
    </r>
    <r>
      <rPr>
        <b/>
        <vertAlign val="superscript"/>
        <sz val="11"/>
        <color theme="1"/>
        <rFont val="Tahoma"/>
        <family val="2"/>
      </rPr>
      <t xml:space="preserve">2) </t>
    </r>
  </si>
  <si>
    <r>
      <rPr>
        <b/>
        <sz val="11"/>
        <color theme="1"/>
        <rFont val="Tahoma"/>
        <family val="2"/>
      </rPr>
      <t xml:space="preserve"> = BRUTTORESULTAT</t>
    </r>
    <r>
      <rPr>
        <sz val="11"/>
        <color theme="1"/>
        <rFont val="Tahoma"/>
        <family val="2"/>
      </rPr>
      <t xml:space="preserve"> (före skatt och amorteringar av lån)</t>
    </r>
  </si>
  <si>
    <r>
      <rPr>
        <b/>
        <sz val="11"/>
        <color theme="1"/>
        <rFont val="Tahoma"/>
        <family val="2"/>
      </rPr>
      <t>euro</t>
    </r>
  </si>
  <si>
    <r>
      <rPr>
        <b/>
        <sz val="11"/>
        <color theme="1"/>
        <rFont val="Tahoma"/>
        <family val="2"/>
      </rPr>
      <t>År 1</t>
    </r>
  </si>
  <si>
    <r>
      <rPr>
        <sz val="11"/>
        <color theme="1"/>
        <rFont val="Tahoma"/>
        <family val="2"/>
      </rPr>
      <t xml:space="preserve">  + räntor på företagslån</t>
    </r>
  </si>
  <si>
    <r>
      <rPr>
        <sz val="11"/>
        <color theme="1"/>
        <rFont val="Tahoma"/>
        <family val="2"/>
      </rPr>
      <t>Försäljningsintäkter</t>
    </r>
  </si>
  <si>
    <r>
      <rPr>
        <b/>
        <sz val="11"/>
        <color theme="1"/>
        <rFont val="Tahoma"/>
        <family val="2"/>
      </rPr>
      <t>A = TOTALT</t>
    </r>
  </si>
  <si>
    <r>
      <rPr>
        <sz val="11"/>
        <color theme="1"/>
        <rFont val="Tahoma"/>
        <family val="2"/>
      </rPr>
      <t>Moms</t>
    </r>
  </si>
  <si>
    <r>
      <rPr>
        <b/>
        <sz val="11"/>
        <color theme="1"/>
        <rFont val="Tahoma"/>
        <family val="2"/>
      </rPr>
      <t>OMSÄTTNING</t>
    </r>
  </si>
  <si>
    <r>
      <rPr>
        <b/>
        <sz val="11"/>
        <color theme="1"/>
        <rFont val="Tahoma"/>
        <family val="2"/>
      </rPr>
      <t xml:space="preserve">FASTA KOSTNADER FÖR FÖRETAGSVERKSAMHET (exkl. moms): </t>
    </r>
    <r>
      <rPr>
        <b/>
        <vertAlign val="superscript"/>
        <sz val="11"/>
        <color theme="1"/>
        <rFont val="Tahoma"/>
        <family val="2"/>
      </rPr>
      <t>3)</t>
    </r>
  </si>
  <si>
    <r>
      <rPr>
        <sz val="11"/>
        <color theme="1"/>
        <rFont val="Tahoma"/>
        <family val="2"/>
      </rPr>
      <t>Material och förnödenheter</t>
    </r>
  </si>
  <si>
    <r>
      <rPr>
        <sz val="11"/>
        <color theme="1"/>
        <rFont val="Tahoma"/>
        <family val="2"/>
      </rPr>
      <t xml:space="preserve">  företagares pensionsförsäkring (FöPL)</t>
    </r>
    <r>
      <rPr>
        <b/>
        <vertAlign val="superscript"/>
        <sz val="11"/>
        <color theme="1"/>
        <rFont val="Tahoma"/>
        <family val="2"/>
      </rPr>
      <t>4)</t>
    </r>
  </si>
  <si>
    <t>FöPL, dvs. företagarens pensionsförsäkring är obligatorisk och du kan läsa mer</t>
  </si>
  <si>
    <r>
      <rPr>
        <sz val="11"/>
        <color theme="1"/>
        <rFont val="Tahoma"/>
        <family val="2"/>
      </rPr>
      <t>Personalkostnader</t>
    </r>
  </si>
  <si>
    <r>
      <rPr>
        <sz val="11"/>
        <color theme="1"/>
        <rFont val="Tahoma"/>
        <family val="2"/>
      </rPr>
      <t xml:space="preserve">  övriga försäkringar</t>
    </r>
  </si>
  <si>
    <r>
      <t xml:space="preserve">om den t.ex. på </t>
    </r>
    <r>
      <rPr>
        <b/>
        <sz val="9"/>
        <color theme="1"/>
        <rFont val="Tahoma"/>
        <family val="2"/>
      </rPr>
      <t>www.varma.fi/sv/</t>
    </r>
    <r>
      <rPr>
        <sz val="9"/>
        <color theme="1"/>
        <rFont val="Tahoma"/>
        <family val="2"/>
      </rPr>
      <t xml:space="preserve"> eller på  </t>
    </r>
    <r>
      <rPr>
        <b/>
        <sz val="9"/>
        <color theme="1"/>
        <rFont val="Tahoma"/>
        <family val="2"/>
      </rPr>
      <t>www.elo.fi/sv-se</t>
    </r>
  </si>
  <si>
    <r>
      <rPr>
        <sz val="11"/>
        <color theme="1"/>
        <rFont val="Tahoma"/>
        <family val="2"/>
      </rPr>
      <t>Hyror</t>
    </r>
  </si>
  <si>
    <r>
      <rPr>
        <sz val="11"/>
        <color theme="1"/>
        <rFont val="Tahoma"/>
        <family val="2"/>
      </rPr>
      <t>Marknadsföring</t>
    </r>
  </si>
  <si>
    <r>
      <rPr>
        <sz val="11"/>
        <color theme="1"/>
        <rFont val="Tahoma"/>
        <family val="2"/>
      </rPr>
      <t>Övriga kostnader för affärsverksamheten</t>
    </r>
  </si>
  <si>
    <r>
      <rPr>
        <sz val="11"/>
        <color theme="1"/>
        <rFont val="Tahoma"/>
        <family val="2"/>
      </rPr>
      <t xml:space="preserve">  företagarens egen lön (gäller inte firmor)</t>
    </r>
  </si>
  <si>
    <r>
      <rPr>
        <b/>
        <sz val="11"/>
        <color theme="1"/>
        <rFont val="Tahoma"/>
        <family val="2"/>
      </rPr>
      <t>Driftsbidrag</t>
    </r>
  </si>
  <si>
    <r>
      <rPr>
        <sz val="11"/>
        <color theme="1"/>
        <rFont val="Tahoma"/>
        <family val="2"/>
      </rPr>
      <t>Finansieringskostnader</t>
    </r>
  </si>
  <si>
    <t xml:space="preserve">  leasing och/eller avbetalningar</t>
  </si>
  <si>
    <r>
      <rPr>
        <sz val="11"/>
        <color theme="1"/>
        <rFont val="Tahoma"/>
        <family val="2"/>
      </rPr>
      <t>Skatter</t>
    </r>
  </si>
  <si>
    <r>
      <rPr>
        <b/>
        <sz val="11"/>
        <color theme="1"/>
        <rFont val="Tahoma"/>
        <family val="2"/>
      </rPr>
      <t>FINANSIERINGSRESULTAT, %</t>
    </r>
  </si>
  <si>
    <r>
      <rPr>
        <sz val="11"/>
        <color theme="1"/>
        <rFont val="Tahoma"/>
        <family val="2"/>
      </rPr>
      <t xml:space="preserve">  telefon och internet</t>
    </r>
  </si>
  <si>
    <r>
      <rPr>
        <sz val="11"/>
        <color theme="1"/>
        <rFont val="Tahoma"/>
        <family val="2"/>
      </rPr>
      <t>avskrivningar</t>
    </r>
  </si>
  <si>
    <r>
      <rPr>
        <sz val="11"/>
        <color theme="1"/>
        <rFont val="Tahoma"/>
        <family val="2"/>
      </rPr>
      <t xml:space="preserve">  rese- och bilkostnader</t>
    </r>
  </si>
  <si>
    <r>
      <rPr>
        <b/>
        <sz val="11"/>
        <color theme="1"/>
        <rFont val="Tahoma"/>
        <family val="2"/>
      </rPr>
      <t>NETTORESULTAT</t>
    </r>
  </si>
  <si>
    <r>
      <rPr>
        <sz val="11"/>
        <color theme="1"/>
        <rFont val="Tahoma"/>
        <family val="2"/>
      </rPr>
      <t xml:space="preserve">  bokföring</t>
    </r>
  </si>
  <si>
    <r>
      <rPr>
        <sz val="11"/>
        <color theme="1"/>
        <rFont val="Tahoma"/>
        <family val="2"/>
      </rPr>
      <t>Slumpmässiga intäkter/kostnader</t>
    </r>
  </si>
  <si>
    <r>
      <rPr>
        <sz val="11"/>
        <color theme="1"/>
        <rFont val="Tahoma"/>
        <family val="2"/>
      </rPr>
      <t xml:space="preserve">  kontorskostnader, bankavgifter osv.</t>
    </r>
  </si>
  <si>
    <r>
      <rPr>
        <b/>
        <sz val="11"/>
        <color theme="1"/>
        <rFont val="Tahoma"/>
        <family val="2"/>
      </rPr>
      <t>TOTALT RESULTAT</t>
    </r>
  </si>
  <si>
    <r>
      <rPr>
        <sz val="11"/>
        <color theme="1"/>
        <rFont val="Tahoma"/>
        <family val="2"/>
      </rPr>
      <t xml:space="preserve">  utbildning och utveckling</t>
    </r>
  </si>
  <si>
    <r>
      <rPr>
        <sz val="11"/>
        <color theme="1"/>
        <rFont val="Tahoma"/>
        <family val="2"/>
      </rPr>
      <t xml:space="preserve">  tidningar, prenumerationer, facklitteratur, nyhetsbrev</t>
    </r>
  </si>
  <si>
    <r>
      <rPr>
        <sz val="11"/>
        <color theme="1"/>
        <rFont val="Tahoma"/>
        <family val="2"/>
      </rPr>
      <t xml:space="preserve">  reparationer, underhåll och programuppdateringar</t>
    </r>
  </si>
  <si>
    <r>
      <rPr>
        <sz val="11"/>
        <color theme="1"/>
        <rFont val="Tahoma"/>
        <family val="2"/>
      </rPr>
      <t xml:space="preserve">  företagares arbetslöshetskassa</t>
    </r>
  </si>
  <si>
    <r>
      <rPr>
        <sz val="11"/>
        <color theme="1"/>
        <rFont val="Tahoma"/>
        <family val="2"/>
      </rPr>
      <t xml:space="preserve">  övriga kostnader</t>
    </r>
  </si>
  <si>
    <r>
      <rPr>
        <b/>
        <sz val="11"/>
        <color theme="1"/>
        <rFont val="Tahoma"/>
        <family val="2"/>
      </rPr>
      <t>B = FASTA KOSTNADER TOTALT</t>
    </r>
  </si>
  <si>
    <r>
      <rPr>
        <b/>
        <sz val="11"/>
        <color theme="1"/>
        <rFont val="Tahoma"/>
        <family val="2"/>
      </rPr>
      <t xml:space="preserve">A+B FÖRSÄLJNINGSBIDRAGSBEHOV </t>
    </r>
  </si>
  <si>
    <r>
      <rPr>
        <sz val="11"/>
        <color theme="1"/>
        <rFont val="Tahoma"/>
        <family val="2"/>
      </rPr>
      <t xml:space="preserve">  Inköp</t>
    </r>
  </si>
  <si>
    <r>
      <rPr>
        <b/>
        <sz val="11"/>
        <color theme="1"/>
        <rFont val="Tahoma"/>
        <family val="2"/>
      </rPr>
      <t xml:space="preserve"> = OMSÄTTNING</t>
    </r>
  </si>
  <si>
    <r>
      <rPr>
        <sz val="11"/>
        <color theme="1"/>
        <rFont val="Tahoma"/>
        <family val="2"/>
      </rPr>
      <t xml:space="preserve"> + moms</t>
    </r>
    <r>
      <rPr>
        <sz val="9"/>
        <color theme="1"/>
        <rFont val="Tahoma"/>
        <family val="2"/>
      </rPr>
      <t xml:space="preserve"> [24 % använts i denna formel]</t>
    </r>
    <r>
      <rPr>
        <b/>
        <vertAlign val="superscript"/>
        <sz val="9"/>
        <color theme="1"/>
        <rFont val="Tahoma"/>
        <family val="2"/>
      </rPr>
      <t xml:space="preserve"> 5)</t>
    </r>
  </si>
  <si>
    <r>
      <rPr>
        <b/>
        <sz val="11"/>
        <color theme="1"/>
        <rFont val="Tahoma"/>
        <family val="2"/>
      </rPr>
      <t xml:space="preserve"> = TOTALFÖRSÄLJNING / FAKTURERING</t>
    </r>
  </si>
  <si>
    <r>
      <rPr>
        <b/>
        <sz val="11"/>
        <color theme="1"/>
        <rFont val="Tahoma"/>
        <family val="2"/>
      </rPr>
      <t xml:space="preserve">                      FAKTURERINGSMÅL</t>
    </r>
  </si>
  <si>
    <r>
      <rPr>
        <b/>
        <sz val="11"/>
        <color theme="1"/>
        <rFont val="Tahoma"/>
        <family val="2"/>
      </rPr>
      <t>Skattefri</t>
    </r>
  </si>
  <si>
    <r>
      <rPr>
        <b/>
        <sz val="11"/>
        <color theme="1"/>
        <rFont val="Tahoma"/>
        <family val="2"/>
      </rPr>
      <t>inkl. Moms</t>
    </r>
  </si>
  <si>
    <r>
      <rPr>
        <b/>
        <sz val="11"/>
        <color theme="1"/>
        <rFont val="Tahoma"/>
        <family val="2"/>
      </rPr>
      <t>Anvisningar och tips:</t>
    </r>
  </si>
  <si>
    <r>
      <rPr>
        <b/>
        <sz val="11"/>
        <color theme="1"/>
        <rFont val="Tahoma"/>
        <family val="2"/>
      </rPr>
      <t>1) Målresultat:</t>
    </r>
  </si>
  <si>
    <r>
      <rPr>
        <sz val="11"/>
        <color theme="1"/>
        <rFont val="Tahoma"/>
        <family val="2"/>
      </rPr>
      <t>För en firma är detta samma som din nettolön (även om vi inte använder den benämningen). Skriv in här</t>
    </r>
  </si>
  <si>
    <r>
      <rPr>
        <sz val="11"/>
        <color theme="1"/>
        <rFont val="Tahoma"/>
        <family val="2"/>
      </rPr>
      <t>din målinkomst. Om du ska starta ett aktiebolag är målet i regel nollresultat.</t>
    </r>
  </si>
  <si>
    <r>
      <rPr>
        <sz val="11"/>
        <color theme="1"/>
        <rFont val="Tahoma"/>
        <family val="2"/>
      </rPr>
      <t>och din egen bruttolön matar du in på rad 20.</t>
    </r>
  </si>
  <si>
    <r>
      <rPr>
        <b/>
        <sz val="11"/>
        <color theme="1"/>
        <rFont val="Tahoma"/>
        <family val="2"/>
      </rPr>
      <t>2) Skatter</t>
    </r>
  </si>
  <si>
    <r>
      <rPr>
        <sz val="11"/>
        <color theme="1"/>
        <rFont val="Tahoma"/>
        <family val="2"/>
      </rPr>
      <t>Beskattningen av personer och personbolag är kraftigt progressiv och faktorer som påverkar den är:</t>
    </r>
  </si>
  <si>
    <r>
      <rPr>
        <sz val="11"/>
        <color theme="1"/>
        <rFont val="Tahoma"/>
        <family val="2"/>
      </rPr>
      <t xml:space="preserve">bl.a. civilstånd, medlemskap i församling, antalet underhållsberättigade barn och FöPL-arbetsinkomsten. Du kan räkna ut </t>
    </r>
  </si>
  <si>
    <r>
      <rPr>
        <sz val="11"/>
        <color theme="1"/>
        <rFont val="Tahoma"/>
        <family val="2"/>
      </rPr>
      <t>I detta skede av planerna torde riktvärdena som visas i tipsrutan vara tillräckliga.</t>
    </r>
  </si>
  <si>
    <r>
      <rPr>
        <sz val="11"/>
        <color theme="1"/>
        <rFont val="Tahoma"/>
        <family val="2"/>
      </rPr>
      <t>Ett aktiebolags samfundsskatt är fast 20 %.</t>
    </r>
  </si>
  <si>
    <r>
      <rPr>
        <b/>
        <sz val="11"/>
        <color theme="1"/>
        <rFont val="Tahoma"/>
        <family val="2"/>
      </rPr>
      <t>3) Fasta kostnader</t>
    </r>
  </si>
  <si>
    <r>
      <rPr>
        <sz val="11"/>
        <color theme="1"/>
        <rFont val="Tahoma"/>
        <family val="2"/>
      </rPr>
      <t>De fasta kostnaderna är fasta så som namnet anger och oberoende av hur försäljningen går.</t>
    </r>
  </si>
  <si>
    <r>
      <rPr>
        <sz val="11"/>
        <color theme="1"/>
        <rFont val="Tahoma"/>
        <family val="2"/>
      </rPr>
      <t>Typiska exempel är lokalhyror, pensionsförsäkringar och arbetstagarnas löner jämte bikostnader.</t>
    </r>
  </si>
  <si>
    <r>
      <rPr>
        <b/>
        <sz val="11"/>
        <color theme="1"/>
        <rFont val="Tahoma"/>
        <family val="2"/>
      </rPr>
      <t>4) FöPL</t>
    </r>
  </si>
  <si>
    <r>
      <rPr>
        <sz val="11"/>
        <color theme="1"/>
        <rFont val="Tahoma"/>
        <family val="2"/>
      </rPr>
      <t>En företagares pensionsförsäkring är obligatorisk och bör vara lika stor som din förvärvsinkomst. Du kan</t>
    </r>
  </si>
  <si>
    <r>
      <rPr>
        <sz val="11"/>
        <color rgb="FF000000"/>
        <rFont val="Tahoma"/>
        <family val="2"/>
      </rPr>
      <t>ändå själv bestämma nivån för pensionsavgifterna. Den lagstadgade minimiarbetsinkomsten</t>
    </r>
  </si>
  <si>
    <r>
      <rPr>
        <u/>
        <sz val="11"/>
        <color rgb="FF0563C1"/>
        <rFont val="Calibri"/>
        <family val="2"/>
      </rPr>
      <t>https://www.varma.fi/sv/foretagare/fopl-forsakring/</t>
    </r>
  </si>
  <si>
    <r>
      <rPr>
        <b/>
        <sz val="11"/>
        <color theme="1"/>
        <rFont val="Tahoma"/>
        <family val="2"/>
      </rPr>
      <t>5) Moms dvs. mervärdesskatt</t>
    </r>
  </si>
  <si>
    <t>Alla värden i denna kalkyl är utan moms, men den läggs till i slutet för att illustrera skillnaden.</t>
  </si>
  <si>
    <r>
      <rPr>
        <sz val="11"/>
        <color theme="1"/>
        <rFont val="Tahoma"/>
        <family val="2"/>
      </rPr>
      <t>I formeln används en allmän skattesats på 24 procent. (Övriga momssatser är 14 %, 10 % och 0 %)</t>
    </r>
  </si>
  <si>
    <r>
      <rPr>
        <b/>
        <sz val="11"/>
        <color theme="1"/>
        <rFont val="Tahoma"/>
        <family val="2"/>
      </rPr>
      <t>6) Målet för månadsfaktureringen</t>
    </r>
  </si>
  <si>
    <t>Funktionellt är denna kalkybas utarbetad så att de inmatade månadvärdena multipliceras med tolv</t>
  </si>
  <si>
    <t>för att ange årsvärdet. En företagare måste emellertid ta semester någon gång eller då tar hans eller hennes kunder</t>
  </si>
  <si>
    <t>semester. Ofta är de aktiva försäljningsmånaderna t.om.färre än 11 för att uppnå det årliga inkomstmålet.</t>
  </si>
  <si>
    <t xml:space="preserve">På grund av detta divideras årsvärdena med elva i beräkningen av månades mål.  </t>
  </si>
  <si>
    <r>
      <rPr>
        <sz val="11"/>
        <color theme="1"/>
        <rFont val="Tahoma"/>
        <family val="2"/>
      </rPr>
      <t>(Du kan naturligtvis använda formeln för ett lämpligare antal månader.)</t>
    </r>
  </si>
  <si>
    <r>
      <rPr>
        <b/>
        <sz val="14"/>
        <color theme="1"/>
        <rFont val="Tahoma"/>
        <family val="2"/>
      </rPr>
      <t>MÅNADSFÖRSÄLJNINGSKALKYL</t>
    </r>
  </si>
  <si>
    <r>
      <rPr>
        <b/>
        <sz val="12"/>
        <color theme="1"/>
        <rFont val="Tahoma"/>
        <family val="2"/>
      </rPr>
      <t>Produkt 1</t>
    </r>
  </si>
  <si>
    <r>
      <rPr>
        <sz val="12"/>
        <color theme="1"/>
        <rFont val="Tahoma"/>
        <family val="2"/>
      </rPr>
      <t>€</t>
    </r>
  </si>
  <si>
    <r>
      <rPr>
        <b/>
        <sz val="12"/>
        <color theme="1"/>
        <rFont val="Tahoma"/>
        <family val="2"/>
      </rPr>
      <t>Produkt 2</t>
    </r>
  </si>
  <si>
    <r>
      <rPr>
        <b/>
        <sz val="12"/>
        <color theme="1"/>
        <rFont val="Tahoma"/>
        <family val="2"/>
      </rPr>
      <t>Produkt 3</t>
    </r>
  </si>
  <si>
    <r>
      <rPr>
        <b/>
        <sz val="12"/>
        <color theme="1"/>
        <rFont val="Tahoma"/>
        <family val="2"/>
      </rPr>
      <t>Produkt 4</t>
    </r>
  </si>
  <si>
    <r>
      <rPr>
        <b/>
        <sz val="12"/>
        <color theme="1"/>
        <rFont val="Tahoma"/>
        <family val="2"/>
      </rPr>
      <t>Produkt 5</t>
    </r>
  </si>
  <si>
    <r>
      <rPr>
        <b/>
        <sz val="12"/>
        <color theme="1"/>
        <rFont val="Tahoma"/>
        <family val="2"/>
      </rPr>
      <t>Produkt 6</t>
    </r>
  </si>
  <si>
    <r>
      <rPr>
        <b/>
        <sz val="12"/>
        <color theme="1"/>
        <rFont val="Tahoma"/>
        <family val="2"/>
      </rPr>
      <t>EURO/mån</t>
    </r>
  </si>
  <si>
    <r>
      <rPr>
        <b/>
        <sz val="12"/>
        <color theme="1"/>
        <rFont val="Tahoma"/>
        <family val="2"/>
      </rPr>
      <t>exkl. Moms</t>
    </r>
  </si>
  <si>
    <r>
      <rPr>
        <b/>
        <sz val="12"/>
        <color theme="1"/>
        <rFont val="Tahoma"/>
        <family val="2"/>
      </rPr>
      <t>Produktnamn/ produktgruppens namn</t>
    </r>
  </si>
  <si>
    <r>
      <rPr>
        <sz val="12"/>
        <color theme="1"/>
        <rFont val="Tahoma"/>
        <family val="2"/>
      </rPr>
      <t>Pris per enhet</t>
    </r>
  </si>
  <si>
    <r>
      <rPr>
        <sz val="12"/>
        <color theme="1"/>
        <rFont val="Tahoma"/>
        <family val="2"/>
      </rPr>
      <t>- kostnader</t>
    </r>
  </si>
  <si>
    <r>
      <rPr>
        <b/>
        <sz val="12"/>
        <color theme="1"/>
        <rFont val="Tahoma"/>
        <family val="2"/>
      </rPr>
      <t>= täckning</t>
    </r>
  </si>
  <si>
    <r>
      <rPr>
        <b/>
        <sz val="12"/>
        <color theme="1"/>
        <rFont val="Tahoma"/>
        <family val="2"/>
      </rPr>
      <t>Kund/kundgrupp</t>
    </r>
  </si>
  <si>
    <r>
      <rPr>
        <b/>
        <sz val="12"/>
        <color theme="1"/>
        <rFont val="Tahoma"/>
        <family val="2"/>
      </rPr>
      <t>antal, timmar osv.</t>
    </r>
  </si>
  <si>
    <r>
      <rPr>
        <b/>
        <sz val="12"/>
        <color theme="1"/>
        <rFont val="Tahoma"/>
        <family val="2"/>
      </rPr>
      <t>TOTALT</t>
    </r>
  </si>
  <si>
    <r>
      <rPr>
        <sz val="12"/>
        <color theme="1"/>
        <rFont val="Tahoma"/>
        <family val="2"/>
      </rPr>
      <t xml:space="preserve">A. </t>
    </r>
  </si>
  <si>
    <r>
      <rPr>
        <sz val="12"/>
        <color theme="1"/>
        <rFont val="Tahoma"/>
        <family val="2"/>
      </rPr>
      <t xml:space="preserve">B.  </t>
    </r>
  </si>
  <si>
    <r>
      <rPr>
        <sz val="12"/>
        <color theme="1"/>
        <rFont val="Tahoma"/>
        <family val="2"/>
      </rPr>
      <t xml:space="preserve">C.  </t>
    </r>
  </si>
  <si>
    <r>
      <rPr>
        <sz val="12"/>
        <color theme="1"/>
        <rFont val="Tahoma"/>
        <family val="2"/>
      </rPr>
      <t>D.</t>
    </r>
  </si>
  <si>
    <r>
      <rPr>
        <sz val="12"/>
        <color theme="1"/>
        <rFont val="Tahoma"/>
        <family val="2"/>
      </rPr>
      <t>E.</t>
    </r>
  </si>
  <si>
    <r>
      <rPr>
        <sz val="12"/>
        <color theme="1"/>
        <rFont val="Tahoma"/>
        <family val="2"/>
      </rPr>
      <t>F.</t>
    </r>
  </si>
  <si>
    <r>
      <rPr>
        <b/>
        <sz val="12"/>
        <color theme="1"/>
        <rFont val="Tahoma"/>
        <family val="2"/>
      </rPr>
      <t>Totalt försäljningsbidrag:</t>
    </r>
  </si>
  <si>
    <r>
      <rPr>
        <b/>
        <sz val="12"/>
        <color theme="1"/>
        <rFont val="Tahoma"/>
        <family val="2"/>
      </rPr>
      <t>Total produktförsäljning:</t>
    </r>
  </si>
  <si>
    <r>
      <rPr>
        <b/>
        <sz val="12"/>
        <color theme="1"/>
        <rFont val="Tahoma"/>
        <family val="2"/>
      </rPr>
      <t>Totala kostnader:</t>
    </r>
  </si>
  <si>
    <r>
      <rPr>
        <b/>
        <sz val="12"/>
        <color theme="1"/>
        <rFont val="Tahoma"/>
        <family val="2"/>
      </rPr>
      <t>mån</t>
    </r>
  </si>
  <si>
    <r>
      <rPr>
        <b/>
        <sz val="12"/>
        <color theme="1"/>
        <rFont val="Tahoma"/>
        <family val="2"/>
      </rPr>
      <t>År</t>
    </r>
  </si>
  <si>
    <r>
      <rPr>
        <b/>
        <sz val="11"/>
        <color theme="1"/>
        <rFont val="Tahoma"/>
        <family val="2"/>
      </rPr>
      <t>Omsättning (exkl. moms):</t>
    </r>
  </si>
  <si>
    <r>
      <rPr>
        <b/>
        <sz val="11"/>
        <color theme="1"/>
        <rFont val="Tahoma"/>
        <family val="2"/>
      </rPr>
      <t>Kostnader:</t>
    </r>
  </si>
  <si>
    <r>
      <rPr>
        <b/>
        <sz val="11"/>
        <color theme="1"/>
        <rFont val="Tahoma"/>
        <family val="2"/>
      </rPr>
      <t>Totalt försäljningsbidrag:</t>
    </r>
  </si>
  <si>
    <t>Behovet av försäljningsbidrag från kalkylen på föregående kalkylblad (överförs automatiskt)</t>
  </si>
  <si>
    <r>
      <rPr>
        <b/>
        <sz val="11"/>
        <color theme="1"/>
        <rFont val="Tahoma"/>
        <family val="2"/>
      </rPr>
      <t>Skillnad (måste vara positiv)</t>
    </r>
  </si>
  <si>
    <r>
      <rPr>
        <b/>
        <sz val="11"/>
        <color theme="1"/>
        <rFont val="Tahoma"/>
        <family val="2"/>
      </rPr>
      <t>Skillnaden i procent</t>
    </r>
  </si>
  <si>
    <r>
      <rPr>
        <b/>
        <sz val="14"/>
        <color theme="1"/>
        <rFont val="Tahoma"/>
        <family val="2"/>
      </rPr>
      <t>MÅNADSFÖRSÄLJNINGSKALKYL/ EXEMPEL PÅ HUR FÖRSÄLJNINGSKALKYLEN FYLLS I</t>
    </r>
  </si>
  <si>
    <r>
      <rPr>
        <sz val="14"/>
        <color theme="1"/>
        <rFont val="Tahoma"/>
        <family val="2"/>
      </rPr>
      <t>I exemplet på försäljningskalkyl gäller affärsidéen skönhetsvårdstjänster.</t>
    </r>
  </si>
  <si>
    <r>
      <rPr>
        <b/>
        <sz val="12"/>
        <color theme="1"/>
        <rFont val="Tahoma"/>
        <family val="2"/>
      </rPr>
      <t>Produkt/produktgrupp 1</t>
    </r>
  </si>
  <si>
    <r>
      <rPr>
        <b/>
        <sz val="12"/>
        <color theme="1"/>
        <rFont val="Tahoma"/>
        <family val="2"/>
      </rPr>
      <t>€</t>
    </r>
  </si>
  <si>
    <r>
      <rPr>
        <b/>
        <sz val="12"/>
        <color theme="1"/>
        <rFont val="Tahoma"/>
        <family val="2"/>
      </rPr>
      <t>Produkt/produktgrupp 2</t>
    </r>
  </si>
  <si>
    <r>
      <rPr>
        <b/>
        <sz val="12"/>
        <color theme="1"/>
        <rFont val="Tahoma"/>
        <family val="2"/>
      </rPr>
      <t>Produkt/produktgrupp 3</t>
    </r>
  </si>
  <si>
    <r>
      <rPr>
        <b/>
        <sz val="12"/>
        <color theme="1"/>
        <rFont val="Tahoma"/>
        <family val="2"/>
      </rPr>
      <t>Produkt/produktgrupp 4</t>
    </r>
  </si>
  <si>
    <r>
      <rPr>
        <b/>
        <sz val="12"/>
        <color theme="1"/>
        <rFont val="Tahoma"/>
        <family val="2"/>
      </rPr>
      <t>Produkt/produktgrupp 5</t>
    </r>
  </si>
  <si>
    <r>
      <rPr>
        <b/>
        <sz val="12"/>
        <color theme="1"/>
        <rFont val="Tahoma"/>
        <family val="2"/>
      </rPr>
      <t>Produkt/produktgrupp 6</t>
    </r>
  </si>
  <si>
    <r>
      <rPr>
        <b/>
        <sz val="12"/>
        <color theme="1"/>
        <rFont val="Tahoma"/>
        <family val="2"/>
      </rPr>
      <t>exkl. moms</t>
    </r>
  </si>
  <si>
    <r>
      <rPr>
        <b/>
        <sz val="12"/>
        <color theme="1"/>
        <rFont val="Tahoma"/>
        <family val="2"/>
      </rPr>
      <t>Produkter/ produktgruppens namn</t>
    </r>
  </si>
  <si>
    <r>
      <rPr>
        <sz val="12"/>
        <color theme="1"/>
        <rFont val="Tahoma"/>
        <family val="2"/>
      </rPr>
      <t>Ansiktsvård</t>
    </r>
  </si>
  <si>
    <r>
      <rPr>
        <sz val="12"/>
        <color theme="1"/>
        <rFont val="Tahoma"/>
        <family val="2"/>
      </rPr>
      <t>Fotvård</t>
    </r>
  </si>
  <si>
    <r>
      <rPr>
        <sz val="12"/>
        <color theme="1"/>
        <rFont val="Tahoma"/>
        <family val="2"/>
      </rPr>
      <t>vård av ögonfransar och ögonbryn</t>
    </r>
  </si>
  <si>
    <r>
      <rPr>
        <sz val="12"/>
        <color theme="1"/>
        <rFont val="Tahoma"/>
        <family val="2"/>
      </rPr>
      <t>sockring</t>
    </r>
  </si>
  <si>
    <r>
      <rPr>
        <sz val="12"/>
        <color theme="1"/>
        <rFont val="Tahoma"/>
        <family val="2"/>
      </rPr>
      <t>kroppsvård</t>
    </r>
  </si>
  <si>
    <r>
      <rPr>
        <sz val="12"/>
        <color theme="1"/>
        <rFont val="Tahoma"/>
        <family val="2"/>
      </rPr>
      <t xml:space="preserve">Produktförsäljning </t>
    </r>
  </si>
  <si>
    <r>
      <rPr>
        <sz val="12"/>
        <color theme="1"/>
        <rFont val="Tahoma"/>
        <family val="2"/>
      </rPr>
      <t>á pris</t>
    </r>
  </si>
  <si>
    <r>
      <rPr>
        <sz val="12"/>
        <color theme="1"/>
        <rFont val="Tahoma"/>
        <family val="2"/>
      </rPr>
      <t xml:space="preserve"> - kostnader</t>
    </r>
  </si>
  <si>
    <r>
      <rPr>
        <b/>
        <sz val="12"/>
        <color theme="1"/>
        <rFont val="Tahoma"/>
        <family val="2"/>
      </rPr>
      <t xml:space="preserve"> = täckning</t>
    </r>
  </si>
  <si>
    <r>
      <rPr>
        <b/>
        <sz val="12"/>
        <color theme="1"/>
        <rFont val="Tahoma"/>
        <family val="2"/>
      </rPr>
      <t>Totalt</t>
    </r>
  </si>
  <si>
    <r>
      <rPr>
        <sz val="12"/>
        <color theme="1"/>
        <rFont val="Tahoma"/>
        <family val="2"/>
      </rPr>
      <t>A. kvinnor över 50 år.</t>
    </r>
  </si>
  <si>
    <r>
      <rPr>
        <sz val="12"/>
        <color theme="1"/>
        <rFont val="Tahoma"/>
        <family val="2"/>
      </rPr>
      <t xml:space="preserve">B. kvinnor 30–49 år </t>
    </r>
  </si>
  <si>
    <r>
      <rPr>
        <sz val="12"/>
        <color theme="1"/>
        <rFont val="Tahoma"/>
        <family val="2"/>
      </rPr>
      <t>C. unga 15–18 år.</t>
    </r>
  </si>
  <si>
    <r>
      <rPr>
        <sz val="12"/>
        <color theme="1"/>
        <rFont val="Tahoma"/>
        <family val="2"/>
      </rPr>
      <t>D. män 30–50 år.</t>
    </r>
  </si>
  <si>
    <r>
      <rPr>
        <sz val="12"/>
        <color theme="1"/>
        <rFont val="Tahoma"/>
        <family val="2"/>
      </rPr>
      <t>E. vuxen 19–29 år</t>
    </r>
  </si>
  <si>
    <r>
      <rPr>
        <b/>
        <sz val="12"/>
        <color theme="1"/>
        <rFont val="Tahoma"/>
        <family val="2"/>
      </rPr>
      <t>år</t>
    </r>
  </si>
  <si>
    <t xml:space="preserve">Behovet av försäljningsbidrag från kalkylen på föregående kalkylblad </t>
  </si>
  <si>
    <t>vid behov av rådgivningen.</t>
  </si>
  <si>
    <t xml:space="preserve">Med hjälp av lönsamhetskalkyl kan du få fram hur stor omsättning du minst bör sträva efter.   </t>
  </si>
  <si>
    <t>(Anvisningar för ifyllning nedan.)</t>
  </si>
  <si>
    <r>
      <t xml:space="preserve">Faktureringsmål per månad </t>
    </r>
    <r>
      <rPr>
        <b/>
        <sz val="9"/>
        <color theme="1"/>
        <rFont val="Tahoma"/>
        <family val="2"/>
      </rPr>
      <t xml:space="preserve">(t.ex. 11 mån/år) </t>
    </r>
    <r>
      <rPr>
        <b/>
        <vertAlign val="superscript"/>
        <sz val="9"/>
        <color theme="1"/>
        <rFont val="Tahoma"/>
        <family val="2"/>
      </rPr>
      <t>6)</t>
    </r>
  </si>
  <si>
    <r>
      <t xml:space="preserve">Faktureringsmål per dag </t>
    </r>
    <r>
      <rPr>
        <b/>
        <sz val="9"/>
        <color theme="1"/>
        <rFont val="Tahoma"/>
        <family val="2"/>
      </rPr>
      <t>(t.ex. 20 dagar/mån)</t>
    </r>
  </si>
  <si>
    <r>
      <t xml:space="preserve">Faktureringsmål per timme </t>
    </r>
    <r>
      <rPr>
        <b/>
        <sz val="9"/>
        <color theme="1"/>
        <rFont val="Tahoma"/>
        <family val="2"/>
      </rPr>
      <t>(t.ex. 8 timmar/dag)</t>
    </r>
  </si>
  <si>
    <t>Om kostnaden är beroende av försäljningsvolymen ska den ingå i den sålda produktens egenkostnad.</t>
  </si>
  <si>
    <t>Inom en månad</t>
  </si>
  <si>
    <t>Inom ett år (12 månader)</t>
  </si>
  <si>
    <t xml:space="preserve">  bikostnader för anställdas löner (ca 40%)</t>
  </si>
  <si>
    <t xml:space="preserve">  löner till anställda</t>
  </si>
  <si>
    <t xml:space="preserve">  hyror och elektricitet</t>
  </si>
  <si>
    <t>tillväxtprocenten för utgifter.</t>
  </si>
  <si>
    <r>
      <t xml:space="preserve">För planeringsprocessen kan du tillämpa minimum </t>
    </r>
    <r>
      <rPr>
        <b/>
        <sz val="9"/>
        <color theme="1"/>
        <rFont val="Tahoma"/>
        <family val="2"/>
      </rPr>
      <t>141 €/mån,</t>
    </r>
    <r>
      <rPr>
        <sz val="9"/>
        <color theme="1"/>
        <rFont val="Tahoma"/>
        <family val="2"/>
      </rPr>
      <t xml:space="preserve"> så rättas</t>
    </r>
  </si>
  <si>
    <t>Se närmare din egen skatteprocent</t>
  </si>
  <si>
    <t>Skatteprocenträknaren - vero.fi</t>
  </si>
  <si>
    <r>
      <t xml:space="preserve">din personliga skatteprocent här: </t>
    </r>
    <r>
      <rPr>
        <sz val="11"/>
        <color rgb="FF4472C4"/>
        <rFont val="Tahoma"/>
        <family val="2"/>
      </rPr>
      <t>https://www.vero.fi/sv/privatpersoner/skattekort-och-skattedeklaration/skattekort/skatteprocentraknaren/</t>
    </r>
  </si>
  <si>
    <r>
      <t xml:space="preserve">kostar 2024 </t>
    </r>
    <r>
      <rPr>
        <b/>
        <sz val="11"/>
        <color theme="1"/>
        <rFont val="Tahoma"/>
        <family val="2"/>
      </rPr>
      <t>141 €</t>
    </r>
    <r>
      <rPr>
        <sz val="11"/>
        <color theme="1"/>
        <rFont val="Tahoma"/>
        <family val="2"/>
      </rPr>
      <t xml:space="preserve"> per månaden. Läs mer om FöPL</t>
    </r>
  </si>
  <si>
    <t xml:space="preserve">  marknadsföring, reklam, mässor och all försäljningsfrämjande verksamhet</t>
  </si>
  <si>
    <t xml:space="preserve">T.ex. en enskild näringsidkare​ som tjänar 1 800 € (netto) per månad som företagare, </t>
  </si>
  <si>
    <t>betalar skatt på ca 90 € per månad. Beräknat så att det inte finns någon annan</t>
  </si>
  <si>
    <t>inkomst, företagare är en medlem i kyrkan (ev.lut) och FöPL betalas enligt minimum.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</si>
</sst>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.5"/>
      <color theme="1"/>
      <name val="Tahoma"/>
      <family val="2"/>
    </font>
    <font>
      <b/>
      <sz val="11.5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.5"/>
      <color theme="0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sz val="11.5"/>
      <name val="Tahoma"/>
      <family val="2"/>
    </font>
    <font>
      <sz val="10"/>
      <color theme="1"/>
      <name val="Calibri"/>
      <family val="2"/>
      <scheme val="minor"/>
    </font>
    <font>
      <b/>
      <vertAlign val="superscript"/>
      <sz val="12"/>
      <color theme="1"/>
      <name val="Tahoma"/>
      <family val="2"/>
    </font>
    <font>
      <b/>
      <vertAlign val="superscript"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Tahoma"/>
      <family val="2"/>
    </font>
    <font>
      <b/>
      <vertAlign val="superscript"/>
      <sz val="9"/>
      <color theme="1"/>
      <name val="Tahom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name val="Tahoma"/>
      <family val="2"/>
    </font>
    <font>
      <b/>
      <sz val="14"/>
      <color theme="1"/>
      <name val="Calibri"/>
      <family val="2"/>
    </font>
    <font>
      <sz val="11"/>
      <color rgb="FF4472C4"/>
      <name val="Tahoma"/>
      <family val="2"/>
    </font>
    <font>
      <u/>
      <sz val="11"/>
      <color rgb="FF0563C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2" fontId="3" fillId="0" borderId="4" xfId="0" applyNumberFormat="1" applyFont="1" applyBorder="1"/>
    <xf numFmtId="2" fontId="2" fillId="0" borderId="6" xfId="0" applyNumberFormat="1" applyFont="1" applyBorder="1"/>
    <xf numFmtId="0" fontId="2" fillId="0" borderId="8" xfId="0" applyFont="1" applyBorder="1" applyAlignment="1">
      <alignment horizontal="right"/>
    </xf>
    <xf numFmtId="2" fontId="2" fillId="0" borderId="9" xfId="0" applyNumberFormat="1" applyFont="1" applyBorder="1"/>
    <xf numFmtId="0" fontId="3" fillId="0" borderId="5" xfId="0" applyFont="1" applyBorder="1" applyAlignment="1">
      <alignment horizontal="right"/>
    </xf>
    <xf numFmtId="2" fontId="3" fillId="0" borderId="11" xfId="0" applyNumberFormat="1" applyFont="1" applyBorder="1"/>
    <xf numFmtId="0" fontId="4" fillId="0" borderId="1" xfId="0" applyFont="1" applyBorder="1"/>
    <xf numFmtId="2" fontId="2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9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/>
    <xf numFmtId="2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/>
    <xf numFmtId="0" fontId="5" fillId="0" borderId="0" xfId="0" applyFont="1"/>
    <xf numFmtId="0" fontId="3" fillId="0" borderId="0" xfId="0" applyFont="1"/>
    <xf numFmtId="0" fontId="2" fillId="0" borderId="0" xfId="0" applyFont="1"/>
    <xf numFmtId="0" fontId="2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2" fontId="2" fillId="0" borderId="23" xfId="0" applyNumberFormat="1" applyFont="1" applyBorder="1"/>
    <xf numFmtId="2" fontId="2" fillId="0" borderId="20" xfId="0" applyNumberFormat="1" applyFont="1" applyBorder="1"/>
    <xf numFmtId="0" fontId="0" fillId="0" borderId="19" xfId="0" applyBorder="1"/>
    <xf numFmtId="0" fontId="1" fillId="0" borderId="21" xfId="0" applyFont="1" applyBorder="1"/>
    <xf numFmtId="0" fontId="1" fillId="0" borderId="24" xfId="0" applyFont="1" applyBorder="1"/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right"/>
    </xf>
    <xf numFmtId="0" fontId="1" fillId="2" borderId="14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19" xfId="0" applyFont="1" applyFill="1" applyBorder="1" applyAlignment="1">
      <alignment horizontal="center"/>
    </xf>
    <xf numFmtId="2" fontId="3" fillId="0" borderId="23" xfId="0" applyNumberFormat="1" applyFont="1" applyBorder="1"/>
    <xf numFmtId="2" fontId="3" fillId="0" borderId="25" xfId="0" applyNumberFormat="1" applyFont="1" applyBorder="1"/>
    <xf numFmtId="0" fontId="3" fillId="3" borderId="13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3" fillId="3" borderId="9" xfId="0" applyNumberFormat="1" applyFont="1" applyFill="1" applyBorder="1"/>
    <xf numFmtId="2" fontId="3" fillId="3" borderId="6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2" fontId="2" fillId="0" borderId="11" xfId="0" applyNumberFormat="1" applyFont="1" applyBorder="1"/>
    <xf numFmtId="2" fontId="2" fillId="0" borderId="28" xfId="0" applyNumberFormat="1" applyFont="1" applyBorder="1"/>
    <xf numFmtId="0" fontId="3" fillId="2" borderId="29" xfId="0" applyFont="1" applyFill="1" applyBorder="1"/>
    <xf numFmtId="0" fontId="2" fillId="2" borderId="30" xfId="0" applyFont="1" applyFill="1" applyBorder="1" applyAlignment="1">
      <alignment horizontal="center"/>
    </xf>
    <xf numFmtId="0" fontId="1" fillId="0" borderId="31" xfId="0" applyFont="1" applyBorder="1"/>
    <xf numFmtId="0" fontId="1" fillId="2" borderId="20" xfId="0" applyFont="1" applyFill="1" applyBorder="1"/>
    <xf numFmtId="0" fontId="2" fillId="2" borderId="18" xfId="0" applyFont="1" applyFill="1" applyBorder="1"/>
    <xf numFmtId="0" fontId="1" fillId="0" borderId="28" xfId="0" applyFont="1" applyBorder="1"/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8" xfId="0" applyFont="1" applyFill="1" applyBorder="1"/>
    <xf numFmtId="0" fontId="2" fillId="0" borderId="31" xfId="0" applyFont="1" applyBorder="1"/>
    <xf numFmtId="0" fontId="2" fillId="0" borderId="28" xfId="0" applyFont="1" applyBorder="1"/>
    <xf numFmtId="0" fontId="2" fillId="3" borderId="18" xfId="0" applyFont="1" applyFill="1" applyBorder="1"/>
    <xf numFmtId="0" fontId="3" fillId="0" borderId="14" xfId="0" applyFont="1" applyBorder="1"/>
    <xf numFmtId="2" fontId="3" fillId="0" borderId="32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33" xfId="0" applyFont="1" applyBorder="1"/>
    <xf numFmtId="0" fontId="7" fillId="0" borderId="31" xfId="0" applyFont="1" applyBorder="1"/>
    <xf numFmtId="0" fontId="7" fillId="0" borderId="23" xfId="0" applyFont="1" applyBorder="1"/>
    <xf numFmtId="0" fontId="7" fillId="0" borderId="20" xfId="0" applyFont="1" applyBorder="1"/>
    <xf numFmtId="0" fontId="7" fillId="0" borderId="0" xfId="0" applyFont="1" applyAlignment="1">
      <alignment horizontal="right"/>
    </xf>
    <xf numFmtId="2" fontId="3" fillId="4" borderId="18" xfId="0" applyNumberFormat="1" applyFont="1" applyFill="1" applyBorder="1" applyAlignment="1">
      <alignment vertical="center"/>
    </xf>
    <xf numFmtId="2" fontId="3" fillId="0" borderId="27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vertical="center"/>
    </xf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0" xfId="0" applyNumberFormat="1" applyFont="1"/>
    <xf numFmtId="3" fontId="6" fillId="0" borderId="41" xfId="0" applyNumberFormat="1" applyFont="1" applyBorder="1"/>
    <xf numFmtId="3" fontId="6" fillId="0" borderId="42" xfId="0" applyNumberFormat="1" applyFont="1" applyBorder="1"/>
    <xf numFmtId="3" fontId="6" fillId="0" borderId="43" xfId="0" applyNumberFormat="1" applyFont="1" applyBorder="1"/>
    <xf numFmtId="3" fontId="6" fillId="4" borderId="8" xfId="0" applyNumberFormat="1" applyFont="1" applyFill="1" applyBorder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5" borderId="5" xfId="0" applyNumberFormat="1" applyFont="1" applyFill="1" applyBorder="1" applyAlignment="1">
      <alignment horizontal="right"/>
    </xf>
    <xf numFmtId="3" fontId="6" fillId="5" borderId="6" xfId="0" applyNumberFormat="1" applyFont="1" applyFill="1" applyBorder="1" applyAlignment="1">
      <alignment horizontal="right"/>
    </xf>
    <xf numFmtId="3" fontId="7" fillId="0" borderId="23" xfId="0" applyNumberFormat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3" fontId="3" fillId="0" borderId="9" xfId="0" applyNumberFormat="1" applyFont="1" applyBorder="1"/>
    <xf numFmtId="3" fontId="3" fillId="0" borderId="4" xfId="0" applyNumberFormat="1" applyFont="1" applyBorder="1"/>
    <xf numFmtId="4" fontId="3" fillId="0" borderId="9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3" fillId="0" borderId="9" xfId="0" applyNumberFormat="1" applyFont="1" applyBorder="1"/>
    <xf numFmtId="4" fontId="3" fillId="0" borderId="4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/>
    <xf numFmtId="4" fontId="2" fillId="0" borderId="6" xfId="0" applyNumberFormat="1" applyFont="1" applyBorder="1"/>
    <xf numFmtId="4" fontId="3" fillId="0" borderId="11" xfId="0" applyNumberFormat="1" applyFont="1" applyBorder="1"/>
    <xf numFmtId="4" fontId="3" fillId="0" borderId="23" xfId="0" applyNumberFormat="1" applyFont="1" applyBorder="1"/>
    <xf numFmtId="4" fontId="2" fillId="0" borderId="23" xfId="0" applyNumberFormat="1" applyFont="1" applyBorder="1"/>
    <xf numFmtId="4" fontId="2" fillId="0" borderId="28" xfId="0" applyNumberFormat="1" applyFont="1" applyBorder="1"/>
    <xf numFmtId="4" fontId="2" fillId="0" borderId="20" xfId="0" applyNumberFormat="1" applyFont="1" applyBorder="1"/>
    <xf numFmtId="0" fontId="2" fillId="8" borderId="18" xfId="0" applyFont="1" applyFill="1" applyBorder="1"/>
    <xf numFmtId="0" fontId="2" fillId="9" borderId="19" xfId="0" applyFont="1" applyFill="1" applyBorder="1" applyAlignment="1">
      <alignment horizontal="center"/>
    </xf>
    <xf numFmtId="0" fontId="2" fillId="9" borderId="18" xfId="0" applyFont="1" applyFill="1" applyBorder="1"/>
    <xf numFmtId="0" fontId="2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right"/>
    </xf>
    <xf numFmtId="0" fontId="1" fillId="9" borderId="14" xfId="0" applyFont="1" applyFill="1" applyBorder="1"/>
    <xf numFmtId="0" fontId="2" fillId="9" borderId="2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3" fontId="3" fillId="0" borderId="42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5" fillId="6" borderId="6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6" fillId="7" borderId="13" xfId="0" applyFont="1" applyFill="1" applyBorder="1"/>
    <xf numFmtId="3" fontId="6" fillId="7" borderId="44" xfId="0" applyNumberFormat="1" applyFont="1" applyFill="1" applyBorder="1" applyAlignment="1">
      <alignment horizontal="right"/>
    </xf>
    <xf numFmtId="3" fontId="6" fillId="7" borderId="14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6" fillId="9" borderId="22" xfId="0" applyFont="1" applyFill="1" applyBorder="1"/>
    <xf numFmtId="0" fontId="6" fillId="9" borderId="20" xfId="0" applyFont="1" applyFill="1" applyBorder="1"/>
    <xf numFmtId="0" fontId="9" fillId="0" borderId="0" xfId="0" applyFont="1"/>
    <xf numFmtId="0" fontId="5" fillId="6" borderId="33" xfId="0" applyFont="1" applyFill="1" applyBorder="1"/>
    <xf numFmtId="0" fontId="5" fillId="6" borderId="38" xfId="0" applyFont="1" applyFill="1" applyBorder="1"/>
    <xf numFmtId="0" fontId="0" fillId="10" borderId="0" xfId="0" applyFill="1"/>
    <xf numFmtId="0" fontId="10" fillId="11" borderId="0" xfId="0" applyFont="1" applyFill="1"/>
    <xf numFmtId="0" fontId="10" fillId="11" borderId="0" xfId="0" applyFont="1" applyFill="1" applyAlignment="1">
      <alignment horizontal="center"/>
    </xf>
    <xf numFmtId="0" fontId="7" fillId="12" borderId="0" xfId="0" applyFont="1" applyFill="1"/>
    <xf numFmtId="0" fontId="0" fillId="12" borderId="0" xfId="0" applyFill="1"/>
    <xf numFmtId="0" fontId="7" fillId="14" borderId="23" xfId="0" applyFont="1" applyFill="1" applyBorder="1"/>
    <xf numFmtId="0" fontId="12" fillId="0" borderId="0" xfId="0" applyFont="1"/>
    <xf numFmtId="0" fontId="10" fillId="15" borderId="0" xfId="0" applyFont="1" applyFill="1"/>
    <xf numFmtId="0" fontId="10" fillId="15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23" xfId="0" applyFont="1" applyBorder="1"/>
    <xf numFmtId="0" fontId="5" fillId="12" borderId="0" xfId="0" applyFont="1" applyFill="1"/>
    <xf numFmtId="0" fontId="6" fillId="12" borderId="0" xfId="0" applyFont="1" applyFill="1"/>
    <xf numFmtId="0" fontId="12" fillId="0" borderId="35" xfId="0" applyFont="1" applyBorder="1"/>
    <xf numFmtId="0" fontId="15" fillId="0" borderId="35" xfId="0" applyFont="1" applyBorder="1"/>
    <xf numFmtId="0" fontId="3" fillId="0" borderId="5" xfId="0" quotePrefix="1" applyFont="1" applyBorder="1" applyAlignment="1">
      <alignment horizontal="right"/>
    </xf>
    <xf numFmtId="0" fontId="2" fillId="0" borderId="8" xfId="0" quotePrefix="1" applyFont="1" applyBorder="1" applyAlignment="1">
      <alignment horizontal="right"/>
    </xf>
    <xf numFmtId="0" fontId="3" fillId="12" borderId="0" xfId="0" applyFont="1" applyFill="1"/>
    <xf numFmtId="3" fontId="3" fillId="0" borderId="47" xfId="0" applyNumberFormat="1" applyFont="1" applyBorder="1"/>
    <xf numFmtId="3" fontId="3" fillId="0" borderId="17" xfId="0" applyNumberFormat="1" applyFont="1" applyBorder="1"/>
    <xf numFmtId="3" fontId="3" fillId="0" borderId="52" xfId="0" applyNumberFormat="1" applyFont="1" applyBorder="1"/>
    <xf numFmtId="3" fontId="3" fillId="4" borderId="53" xfId="0" applyNumberFormat="1" applyFont="1" applyFill="1" applyBorder="1" applyAlignment="1">
      <alignment vertical="center"/>
    </xf>
    <xf numFmtId="0" fontId="3" fillId="9" borderId="49" xfId="0" applyFont="1" applyFill="1" applyBorder="1"/>
    <xf numFmtId="0" fontId="2" fillId="12" borderId="0" xfId="0" applyFont="1" applyFill="1" applyAlignment="1">
      <alignment horizontal="center"/>
    </xf>
    <xf numFmtId="2" fontId="3" fillId="12" borderId="0" xfId="0" applyNumberFormat="1" applyFont="1" applyFill="1"/>
    <xf numFmtId="2" fontId="3" fillId="12" borderId="0" xfId="0" applyNumberFormat="1" applyFont="1" applyFill="1" applyAlignment="1">
      <alignment vertical="center"/>
    </xf>
    <xf numFmtId="2" fontId="1" fillId="12" borderId="0" xfId="0" applyNumberFormat="1" applyFont="1" applyFill="1"/>
    <xf numFmtId="2" fontId="3" fillId="0" borderId="57" xfId="0" applyNumberFormat="1" applyFont="1" applyBorder="1"/>
    <xf numFmtId="2" fontId="3" fillId="0" borderId="2" xfId="0" applyNumberFormat="1" applyFont="1" applyBorder="1"/>
    <xf numFmtId="2" fontId="3" fillId="0" borderId="42" xfId="0" applyNumberFormat="1" applyFont="1" applyBorder="1" applyAlignment="1">
      <alignment vertical="center"/>
    </xf>
    <xf numFmtId="2" fontId="3" fillId="0" borderId="6" xfId="0" applyNumberFormat="1" applyFont="1" applyBorder="1"/>
    <xf numFmtId="0" fontId="6" fillId="13" borderId="0" xfId="0" applyFont="1" applyFill="1"/>
    <xf numFmtId="3" fontId="6" fillId="13" borderId="3" xfId="0" applyNumberFormat="1" applyFont="1" applyFill="1" applyBorder="1"/>
    <xf numFmtId="3" fontId="6" fillId="13" borderId="4" xfId="0" applyNumberFormat="1" applyFont="1" applyFill="1" applyBorder="1"/>
    <xf numFmtId="0" fontId="6" fillId="13" borderId="12" xfId="0" applyFont="1" applyFill="1" applyBorder="1"/>
    <xf numFmtId="3" fontId="6" fillId="13" borderId="13" xfId="0" applyNumberFormat="1" applyFont="1" applyFill="1" applyBorder="1"/>
    <xf numFmtId="3" fontId="6" fillId="13" borderId="14" xfId="0" applyNumberFormat="1" applyFont="1" applyFill="1" applyBorder="1"/>
    <xf numFmtId="3" fontId="6" fillId="13" borderId="1" xfId="0" applyNumberFormat="1" applyFont="1" applyFill="1" applyBorder="1"/>
    <xf numFmtId="3" fontId="6" fillId="13" borderId="2" xfId="0" applyNumberFormat="1" applyFont="1" applyFill="1" applyBorder="1"/>
    <xf numFmtId="3" fontId="6" fillId="13" borderId="5" xfId="0" applyNumberFormat="1" applyFont="1" applyFill="1" applyBorder="1"/>
    <xf numFmtId="3" fontId="6" fillId="13" borderId="6" xfId="0" applyNumberFormat="1" applyFont="1" applyFill="1" applyBorder="1"/>
    <xf numFmtId="0" fontId="6" fillId="13" borderId="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18" fillId="0" borderId="0" xfId="1"/>
    <xf numFmtId="0" fontId="19" fillId="0" borderId="0" xfId="0" applyFont="1" applyAlignment="1">
      <alignment vertical="center"/>
    </xf>
    <xf numFmtId="0" fontId="5" fillId="6" borderId="3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1" fillId="12" borderId="0" xfId="0" applyFont="1" applyFill="1"/>
    <xf numFmtId="0" fontId="2" fillId="9" borderId="21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3" fillId="8" borderId="22" xfId="0" applyFont="1" applyFill="1" applyBorder="1" applyProtection="1">
      <protection locked="0"/>
    </xf>
    <xf numFmtId="0" fontId="3" fillId="8" borderId="8" xfId="0" applyFont="1" applyFill="1" applyBorder="1" applyAlignment="1" applyProtection="1">
      <alignment horizontal="center"/>
      <protection locked="0"/>
    </xf>
    <xf numFmtId="0" fontId="3" fillId="8" borderId="23" xfId="0" applyFont="1" applyFill="1" applyBorder="1" applyProtection="1">
      <protection locked="0"/>
    </xf>
    <xf numFmtId="0" fontId="3" fillId="8" borderId="3" xfId="0" applyFont="1" applyFill="1" applyBorder="1" applyAlignment="1" applyProtection="1">
      <alignment horizontal="center"/>
      <protection locked="0"/>
    </xf>
    <xf numFmtId="0" fontId="3" fillId="8" borderId="28" xfId="0" applyFont="1" applyFill="1" applyBorder="1" applyProtection="1">
      <protection locked="0"/>
    </xf>
    <xf numFmtId="0" fontId="3" fillId="8" borderId="10" xfId="0" applyFont="1" applyFill="1" applyBorder="1" applyAlignment="1" applyProtection="1">
      <alignment horizontal="center"/>
      <protection locked="0"/>
    </xf>
    <xf numFmtId="0" fontId="3" fillId="8" borderId="13" xfId="0" applyFont="1" applyFill="1" applyBorder="1" applyAlignment="1" applyProtection="1">
      <alignment horizontal="center"/>
      <protection locked="0"/>
    </xf>
    <xf numFmtId="2" fontId="3" fillId="8" borderId="9" xfId="0" applyNumberFormat="1" applyFont="1" applyFill="1" applyBorder="1" applyAlignment="1" applyProtection="1">
      <alignment horizontal="right"/>
      <protection locked="0"/>
    </xf>
    <xf numFmtId="2" fontId="3" fillId="8" borderId="6" xfId="0" applyNumberFormat="1" applyFont="1" applyFill="1" applyBorder="1" applyAlignment="1" applyProtection="1">
      <alignment horizontal="right"/>
      <protection locked="0"/>
    </xf>
    <xf numFmtId="2" fontId="3" fillId="8" borderId="9" xfId="0" applyNumberFormat="1" applyFont="1" applyFill="1" applyBorder="1" applyProtection="1">
      <protection locked="0"/>
    </xf>
    <xf numFmtId="2" fontId="3" fillId="8" borderId="6" xfId="0" applyNumberFormat="1" applyFont="1" applyFill="1" applyBorder="1" applyProtection="1">
      <protection locked="0"/>
    </xf>
    <xf numFmtId="0" fontId="22" fillId="0" borderId="0" xfId="0" applyFont="1"/>
    <xf numFmtId="0" fontId="23" fillId="0" borderId="58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11" fillId="16" borderId="34" xfId="0" applyFont="1" applyFill="1" applyBorder="1"/>
    <xf numFmtId="0" fontId="11" fillId="16" borderId="35" xfId="0" applyFont="1" applyFill="1" applyBorder="1"/>
    <xf numFmtId="0" fontId="27" fillId="16" borderId="35" xfId="0" applyFont="1" applyFill="1" applyBorder="1"/>
    <xf numFmtId="0" fontId="27" fillId="16" borderId="36" xfId="0" applyFont="1" applyFill="1" applyBorder="1"/>
    <xf numFmtId="0" fontId="11" fillId="16" borderId="39" xfId="0" applyFont="1" applyFill="1" applyBorder="1"/>
    <xf numFmtId="0" fontId="11" fillId="16" borderId="0" xfId="0" applyFont="1" applyFill="1"/>
    <xf numFmtId="0" fontId="27" fillId="16" borderId="0" xfId="0" applyFont="1" applyFill="1"/>
    <xf numFmtId="0" fontId="27" fillId="16" borderId="40" xfId="0" applyFont="1" applyFill="1" applyBorder="1"/>
    <xf numFmtId="0" fontId="11" fillId="16" borderId="37" xfId="0" applyFont="1" applyFill="1" applyBorder="1"/>
    <xf numFmtId="0" fontId="11" fillId="16" borderId="33" xfId="0" applyFont="1" applyFill="1" applyBorder="1"/>
    <xf numFmtId="0" fontId="27" fillId="16" borderId="33" xfId="0" applyFont="1" applyFill="1" applyBorder="1"/>
    <xf numFmtId="0" fontId="27" fillId="16" borderId="38" xfId="0" applyFont="1" applyFill="1" applyBorder="1"/>
    <xf numFmtId="0" fontId="5" fillId="0" borderId="0" xfId="0" applyFont="1" applyAlignment="1">
      <alignment wrapText="1"/>
    </xf>
    <xf numFmtId="0" fontId="3" fillId="3" borderId="13" xfId="0" applyFont="1" applyFill="1" applyBorder="1" applyAlignment="1">
      <alignment horizontal="center" wrapText="1"/>
    </xf>
    <xf numFmtId="0" fontId="6" fillId="9" borderId="4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/>
    <xf numFmtId="0" fontId="18" fillId="0" borderId="0" xfId="1" applyAlignment="1">
      <alignment vertical="top"/>
    </xf>
    <xf numFmtId="0" fontId="5" fillId="6" borderId="34" xfId="0" applyFont="1" applyFill="1" applyBorder="1" applyAlignment="1">
      <alignment horizontal="left" wrapText="1"/>
    </xf>
    <xf numFmtId="0" fontId="5" fillId="6" borderId="35" xfId="0" applyFont="1" applyFill="1" applyBorder="1" applyAlignment="1">
      <alignment horizontal="left" wrapText="1"/>
    </xf>
    <xf numFmtId="0" fontId="5" fillId="6" borderId="36" xfId="0" applyFont="1" applyFill="1" applyBorder="1" applyAlignment="1">
      <alignment horizontal="left" wrapText="1"/>
    </xf>
    <xf numFmtId="0" fontId="6" fillId="9" borderId="7" xfId="0" applyFont="1" applyFill="1" applyBorder="1" applyAlignment="1">
      <alignment horizontal="center" wrapText="1"/>
    </xf>
    <xf numFmtId="0" fontId="6" fillId="9" borderId="42" xfId="0" applyFont="1" applyFill="1" applyBorder="1" applyAlignment="1">
      <alignment horizontal="center" wrapText="1"/>
    </xf>
    <xf numFmtId="0" fontId="3" fillId="12" borderId="50" xfId="0" applyFont="1" applyFill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9" fontId="3" fillId="0" borderId="56" xfId="2" applyFont="1" applyBorder="1" applyAlignment="1">
      <alignment horizontal="center"/>
    </xf>
    <xf numFmtId="9" fontId="3" fillId="0" borderId="43" xfId="2" applyFont="1" applyBorder="1" applyAlignment="1">
      <alignment horizontal="center"/>
    </xf>
    <xf numFmtId="0" fontId="6" fillId="9" borderId="56" xfId="0" applyFont="1" applyFill="1" applyBorder="1" applyAlignment="1">
      <alignment horizontal="center" wrapText="1"/>
    </xf>
    <xf numFmtId="0" fontId="6" fillId="9" borderId="43" xfId="0" applyFont="1" applyFill="1" applyBorder="1" applyAlignment="1">
      <alignment horizontal="center" wrapText="1"/>
    </xf>
    <xf numFmtId="0" fontId="6" fillId="9" borderId="54" xfId="0" applyFont="1" applyFill="1" applyBorder="1" applyAlignment="1">
      <alignment horizontal="center"/>
    </xf>
    <xf numFmtId="0" fontId="6" fillId="9" borderId="55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4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6" fillId="4" borderId="42" xfId="0" applyFont="1" applyFill="1" applyBorder="1" applyAlignment="1">
      <alignment horizontal="center" wrapText="1"/>
    </xf>
    <xf numFmtId="0" fontId="1" fillId="0" borderId="19" xfId="0" applyFont="1" applyBorder="1" applyAlignment="1"/>
    <xf numFmtId="0" fontId="1" fillId="0" borderId="24" xfId="0" applyFont="1" applyBorder="1" applyAlignment="1"/>
  </cellXfs>
  <cellStyles count="3">
    <cellStyle name="Hyperlinkki" xfId="1" builtinId="8"/>
    <cellStyle name="Normaali" xfId="0" builtinId="0"/>
    <cellStyle name="Prosenttia" xfId="2" builtinId="5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9900"/>
      <color rgb="FFFF99FF"/>
      <color rgb="FFFD9B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o.fi/sv/privatpersoner/skattekort-och-skattedeklaration/skattekort/skatteprocentraknaren/" TargetMode="External"/><Relationship Id="rId1" Type="http://schemas.openxmlformats.org/officeDocument/2006/relationships/hyperlink" Target="https://www.varma.fi/sv/foretagare/fopl-forsakrin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6"/>
  <sheetViews>
    <sheetView showGridLines="0" tabSelected="1" zoomScaleNormal="100" workbookViewId="0">
      <selection activeCell="N29" sqref="N29"/>
    </sheetView>
  </sheetViews>
  <sheetFormatPr defaultColWidth="8.6328125" defaultRowHeight="14.5" x14ac:dyDescent="0.35"/>
  <cols>
    <col min="1" max="1" width="12.36328125" customWidth="1"/>
    <col min="2" max="2" width="9.54296875" customWidth="1"/>
    <col min="3" max="3" width="35.08984375" customWidth="1"/>
    <col min="4" max="4" width="48" customWidth="1"/>
    <col min="5" max="5" width="9.90625" customWidth="1"/>
    <col min="15" max="15" width="9.453125" customWidth="1"/>
  </cols>
  <sheetData>
    <row r="2" spans="1:7" ht="18.5" x14ac:dyDescent="0.45">
      <c r="A2" s="216" t="s">
        <v>0</v>
      </c>
      <c r="C2" s="153"/>
      <c r="D2" s="153"/>
    </row>
    <row r="3" spans="1:7" ht="17.25" customHeight="1" x14ac:dyDescent="0.45">
      <c r="A3" s="216" t="s">
        <v>1</v>
      </c>
      <c r="C3" s="153"/>
      <c r="D3" s="153"/>
    </row>
    <row r="5" spans="1:7" ht="15" x14ac:dyDescent="0.35">
      <c r="A5" s="75" t="s">
        <v>2</v>
      </c>
      <c r="B5" s="75"/>
      <c r="C5" s="75"/>
      <c r="D5" s="74"/>
      <c r="E5" s="74"/>
      <c r="F5" s="74"/>
      <c r="G5" s="74"/>
    </row>
    <row r="6" spans="1:7" ht="15" x14ac:dyDescent="0.35">
      <c r="A6" s="74"/>
      <c r="B6" s="74"/>
      <c r="C6" s="74"/>
      <c r="D6" s="74"/>
      <c r="E6" s="74"/>
      <c r="F6" s="74"/>
      <c r="G6" s="74"/>
    </row>
    <row r="7" spans="1:7" ht="15" x14ac:dyDescent="0.35">
      <c r="A7" s="74" t="s">
        <v>3</v>
      </c>
      <c r="B7" s="74"/>
      <c r="C7" s="74"/>
      <c r="D7" s="74"/>
      <c r="E7" s="74"/>
      <c r="F7" s="74"/>
      <c r="G7" s="74"/>
    </row>
    <row r="8" spans="1:7" ht="15" x14ac:dyDescent="0.35">
      <c r="A8" s="74" t="s">
        <v>4</v>
      </c>
      <c r="B8" s="74"/>
      <c r="C8" s="74"/>
      <c r="D8" s="74"/>
      <c r="E8" s="74"/>
      <c r="F8" s="74"/>
      <c r="G8" s="74"/>
    </row>
    <row r="9" spans="1:7" ht="15" x14ac:dyDescent="0.35">
      <c r="A9" s="74" t="s">
        <v>5</v>
      </c>
      <c r="B9" s="74"/>
      <c r="C9" s="74"/>
      <c r="D9" s="74"/>
      <c r="E9" s="74"/>
      <c r="F9" s="74"/>
      <c r="G9" s="74"/>
    </row>
    <row r="10" spans="1:7" ht="15" x14ac:dyDescent="0.35">
      <c r="A10" s="74" t="s">
        <v>6</v>
      </c>
      <c r="B10" s="74"/>
      <c r="C10" s="74"/>
      <c r="D10" s="74"/>
      <c r="E10" s="74"/>
      <c r="F10" s="74"/>
      <c r="G10" s="74"/>
    </row>
    <row r="11" spans="1:7" ht="15" x14ac:dyDescent="0.35">
      <c r="A11" s="74" t="s">
        <v>7</v>
      </c>
      <c r="B11" s="74"/>
      <c r="C11" s="74"/>
      <c r="D11" s="74"/>
      <c r="E11" s="74"/>
      <c r="F11" s="74"/>
      <c r="G11" s="74"/>
    </row>
    <row r="12" spans="1:7" ht="15" x14ac:dyDescent="0.35">
      <c r="A12" s="74" t="s">
        <v>8</v>
      </c>
      <c r="B12" s="74"/>
      <c r="C12" s="74"/>
      <c r="D12" s="74"/>
      <c r="E12" s="74"/>
      <c r="F12" s="74"/>
      <c r="G12" s="74"/>
    </row>
    <row r="13" spans="1:7" ht="15" x14ac:dyDescent="0.35">
      <c r="A13" s="74"/>
      <c r="B13" s="74"/>
      <c r="C13" s="74"/>
      <c r="D13" s="74"/>
      <c r="E13" s="74"/>
      <c r="F13" s="74"/>
      <c r="G13" s="74"/>
    </row>
    <row r="14" spans="1:7" ht="15.5" thickBot="1" x14ac:dyDescent="0.4">
      <c r="A14" s="154" t="s">
        <v>9</v>
      </c>
      <c r="B14" s="154"/>
      <c r="C14" s="154"/>
      <c r="D14" s="154"/>
      <c r="E14" s="155" t="s">
        <v>10</v>
      </c>
      <c r="F14" s="74"/>
      <c r="G14" s="74"/>
    </row>
    <row r="15" spans="1:7" ht="29.5" x14ac:dyDescent="0.35">
      <c r="A15" s="219" t="s">
        <v>11</v>
      </c>
      <c r="B15" s="74"/>
      <c r="C15" s="74"/>
      <c r="D15" s="218" t="s">
        <v>12</v>
      </c>
      <c r="E15" s="77"/>
      <c r="F15" s="74"/>
      <c r="G15" s="74"/>
    </row>
    <row r="16" spans="1:7" ht="29.5" x14ac:dyDescent="0.35">
      <c r="A16" s="159"/>
      <c r="B16" s="74"/>
      <c r="C16" s="74"/>
      <c r="D16" s="218" t="s">
        <v>13</v>
      </c>
      <c r="E16" s="158"/>
    </row>
    <row r="17" spans="1:7" ht="15" x14ac:dyDescent="0.35">
      <c r="A17" s="74"/>
      <c r="B17" s="74"/>
      <c r="C17" s="74"/>
      <c r="D17" s="74" t="s">
        <v>14</v>
      </c>
      <c r="E17" s="78"/>
    </row>
    <row r="18" spans="1:7" ht="15" x14ac:dyDescent="0.35">
      <c r="A18" s="74"/>
      <c r="B18" s="74"/>
      <c r="C18" s="74"/>
      <c r="D18" s="74" t="s">
        <v>15</v>
      </c>
      <c r="E18" s="158"/>
    </row>
    <row r="19" spans="1:7" ht="15" x14ac:dyDescent="0.35">
      <c r="A19" s="74"/>
      <c r="B19" s="74"/>
      <c r="C19" s="74"/>
      <c r="D19" s="74" t="s">
        <v>16</v>
      </c>
      <c r="E19" s="78"/>
    </row>
    <row r="20" spans="1:7" ht="15" x14ac:dyDescent="0.35">
      <c r="A20" s="74"/>
      <c r="B20" s="74"/>
      <c r="C20" s="74"/>
      <c r="D20" s="74" t="s">
        <v>17</v>
      </c>
      <c r="E20" s="78"/>
    </row>
    <row r="21" spans="1:7" ht="15" x14ac:dyDescent="0.35">
      <c r="A21" s="74"/>
      <c r="B21" s="74"/>
      <c r="C21" s="74"/>
      <c r="D21" s="74" t="s">
        <v>18</v>
      </c>
      <c r="E21" s="99"/>
      <c r="F21" s="74"/>
      <c r="G21" s="74"/>
    </row>
    <row r="22" spans="1:7" ht="15" x14ac:dyDescent="0.35">
      <c r="A22" s="74"/>
      <c r="B22" s="74"/>
      <c r="C22" s="74"/>
      <c r="D22" s="74" t="s">
        <v>19</v>
      </c>
      <c r="E22" s="78"/>
      <c r="F22" s="74"/>
      <c r="G22" s="74"/>
    </row>
    <row r="23" spans="1:7" ht="15" x14ac:dyDescent="0.35">
      <c r="A23" s="74"/>
      <c r="B23" s="74"/>
      <c r="C23" s="74"/>
      <c r="D23" s="74" t="s">
        <v>20</v>
      </c>
      <c r="E23" s="78"/>
      <c r="F23" s="74"/>
      <c r="G23" s="74"/>
    </row>
    <row r="24" spans="1:7" ht="15" x14ac:dyDescent="0.35">
      <c r="A24" s="74"/>
      <c r="B24" s="74"/>
      <c r="C24" s="74"/>
      <c r="D24" s="74" t="s">
        <v>21</v>
      </c>
      <c r="E24" s="78"/>
      <c r="F24" s="74"/>
      <c r="G24" s="74"/>
    </row>
    <row r="25" spans="1:7" ht="15" x14ac:dyDescent="0.35">
      <c r="A25" s="75" t="s">
        <v>22</v>
      </c>
      <c r="B25" s="74"/>
      <c r="C25" s="74"/>
      <c r="D25" s="74" t="s">
        <v>23</v>
      </c>
      <c r="E25" s="78"/>
      <c r="F25" s="74"/>
      <c r="G25" s="74"/>
    </row>
    <row r="26" spans="1:7" ht="15" x14ac:dyDescent="0.35">
      <c r="A26" s="159" t="s">
        <v>24</v>
      </c>
      <c r="B26" s="159"/>
      <c r="C26" s="159"/>
      <c r="D26" s="74" t="s">
        <v>25</v>
      </c>
      <c r="E26" s="158"/>
      <c r="F26" s="74"/>
      <c r="G26" s="74"/>
    </row>
    <row r="27" spans="1:7" ht="15" x14ac:dyDescent="0.35">
      <c r="A27" s="159" t="s">
        <v>26</v>
      </c>
      <c r="B27" s="159"/>
      <c r="C27" s="159"/>
      <c r="D27" s="74" t="s">
        <v>27</v>
      </c>
      <c r="E27" s="78"/>
      <c r="F27" s="74"/>
      <c r="G27" s="74"/>
    </row>
    <row r="28" spans="1:7" ht="15" x14ac:dyDescent="0.35">
      <c r="A28" s="159" t="s">
        <v>28</v>
      </c>
      <c r="B28" s="159"/>
      <c r="C28" s="159"/>
      <c r="D28" s="74" t="s">
        <v>29</v>
      </c>
      <c r="E28" s="158"/>
      <c r="F28" s="74"/>
      <c r="G28" s="74"/>
    </row>
    <row r="29" spans="1:7" ht="15" x14ac:dyDescent="0.35">
      <c r="A29" s="159" t="s">
        <v>30</v>
      </c>
      <c r="B29" s="74"/>
      <c r="C29" s="74"/>
      <c r="D29" s="74" t="s">
        <v>31</v>
      </c>
      <c r="E29" s="78"/>
      <c r="F29" s="74"/>
      <c r="G29" s="74"/>
    </row>
    <row r="30" spans="1:7" ht="15" x14ac:dyDescent="0.35">
      <c r="A30" s="74"/>
      <c r="B30" s="74"/>
      <c r="C30" s="74"/>
      <c r="D30" s="74" t="s">
        <v>32</v>
      </c>
      <c r="E30" s="78"/>
      <c r="F30" s="74"/>
      <c r="G30" s="74"/>
    </row>
    <row r="31" spans="1:7" ht="15" x14ac:dyDescent="0.35">
      <c r="A31" s="75" t="s">
        <v>33</v>
      </c>
      <c r="B31" s="74"/>
      <c r="C31" s="74"/>
      <c r="D31" s="74" t="s">
        <v>34</v>
      </c>
      <c r="E31" s="78"/>
      <c r="F31" s="74"/>
      <c r="G31" s="74"/>
    </row>
    <row r="32" spans="1:7" ht="15.5" thickBot="1" x14ac:dyDescent="0.4">
      <c r="A32" s="76"/>
      <c r="B32" s="76"/>
      <c r="C32" s="76"/>
      <c r="D32" s="76" t="s">
        <v>35</v>
      </c>
      <c r="E32" s="79"/>
      <c r="F32" s="74"/>
      <c r="G32" s="74"/>
    </row>
    <row r="33" spans="1:15" ht="15" x14ac:dyDescent="0.35">
      <c r="A33" s="154" t="s">
        <v>36</v>
      </c>
      <c r="B33" s="154"/>
      <c r="C33" s="154"/>
      <c r="D33" s="154"/>
      <c r="E33" s="155">
        <f>SUM(E15:E32)</f>
        <v>0</v>
      </c>
      <c r="F33" s="74"/>
      <c r="G33" s="74"/>
    </row>
    <row r="34" spans="1:15" ht="15" x14ac:dyDescent="0.35">
      <c r="A34" s="74"/>
      <c r="B34" s="74"/>
      <c r="C34" s="74"/>
      <c r="D34" s="74"/>
      <c r="E34" s="74"/>
      <c r="F34" s="74"/>
      <c r="G34" s="74"/>
    </row>
    <row r="35" spans="1:15" ht="15.5" thickBot="1" x14ac:dyDescent="0.4">
      <c r="A35" s="160" t="s">
        <v>37</v>
      </c>
      <c r="B35" s="160"/>
      <c r="C35" s="160"/>
      <c r="D35" s="160"/>
      <c r="E35" s="161" t="s">
        <v>10</v>
      </c>
      <c r="F35" s="74"/>
      <c r="G35" s="74"/>
    </row>
    <row r="36" spans="1:15" ht="15" x14ac:dyDescent="0.35">
      <c r="A36" s="75" t="s">
        <v>38</v>
      </c>
      <c r="B36" s="74"/>
      <c r="C36" s="74"/>
      <c r="D36" s="74" t="s">
        <v>39</v>
      </c>
      <c r="E36" s="77">
        <f>E18</f>
        <v>0</v>
      </c>
      <c r="F36" s="74"/>
      <c r="G36" s="74"/>
    </row>
    <row r="37" spans="1:15" ht="15" x14ac:dyDescent="0.35">
      <c r="A37" s="74"/>
      <c r="B37" s="74"/>
      <c r="C37" s="74"/>
      <c r="D37" s="74" t="s">
        <v>40</v>
      </c>
      <c r="E37" s="163"/>
      <c r="F37" s="74"/>
      <c r="G37" s="74"/>
    </row>
    <row r="38" spans="1:15" ht="15" x14ac:dyDescent="0.35">
      <c r="A38" s="74"/>
      <c r="B38" s="74"/>
      <c r="C38" s="74"/>
      <c r="D38" s="74" t="s">
        <v>41</v>
      </c>
      <c r="E38" s="78"/>
      <c r="F38" s="74"/>
      <c r="G38" s="74"/>
    </row>
    <row r="39" spans="1:15" ht="15" x14ac:dyDescent="0.35">
      <c r="A39" s="74"/>
      <c r="B39" s="74"/>
      <c r="C39" s="74"/>
      <c r="D39" s="74"/>
      <c r="E39" s="78"/>
      <c r="F39" s="74"/>
      <c r="G39" s="74"/>
    </row>
    <row r="40" spans="1:15" ht="15" x14ac:dyDescent="0.35">
      <c r="A40" s="75" t="s">
        <v>42</v>
      </c>
      <c r="B40" s="74"/>
      <c r="C40" s="74"/>
      <c r="D40" s="74" t="s">
        <v>43</v>
      </c>
      <c r="E40" s="78"/>
      <c r="F40" s="74"/>
      <c r="G40" s="74"/>
    </row>
    <row r="41" spans="1:15" ht="15" x14ac:dyDescent="0.35">
      <c r="A41" s="74"/>
      <c r="B41" s="74"/>
      <c r="C41" s="74"/>
      <c r="D41" s="74" t="s">
        <v>44</v>
      </c>
      <c r="E41" s="78"/>
      <c r="F41" s="74"/>
      <c r="G41" s="74"/>
    </row>
    <row r="42" spans="1:15" ht="15" x14ac:dyDescent="0.35">
      <c r="A42" s="74"/>
      <c r="B42" s="74"/>
      <c r="C42" s="74"/>
      <c r="D42" s="74" t="s">
        <v>45</v>
      </c>
      <c r="E42" s="78"/>
      <c r="F42" s="74"/>
      <c r="G42" s="74"/>
    </row>
    <row r="43" spans="1:15" ht="15.5" thickBot="1" x14ac:dyDescent="0.4">
      <c r="A43" s="76"/>
      <c r="B43" s="76"/>
      <c r="C43" s="76"/>
      <c r="D43" s="76" t="s">
        <v>46</v>
      </c>
      <c r="E43" s="79"/>
      <c r="F43" s="74"/>
      <c r="G43" s="74"/>
    </row>
    <row r="44" spans="1:15" ht="15" x14ac:dyDescent="0.35">
      <c r="A44" s="160" t="s">
        <v>47</v>
      </c>
      <c r="B44" s="160"/>
      <c r="C44" s="160"/>
      <c r="D44" s="160"/>
      <c r="E44" s="161">
        <f>SUM(E36:E43)</f>
        <v>0</v>
      </c>
      <c r="F44" s="74"/>
      <c r="G44" s="74"/>
    </row>
    <row r="45" spans="1:15" ht="15.5" thickBot="1" x14ac:dyDescent="0.4">
      <c r="A45" s="75"/>
      <c r="B45" s="75"/>
      <c r="C45" s="75"/>
      <c r="D45" s="75"/>
      <c r="E45" s="75"/>
      <c r="F45" s="74"/>
      <c r="G45" s="74"/>
    </row>
    <row r="46" spans="1:15" ht="52.5" customHeight="1" thickTop="1" thickBot="1" x14ac:dyDescent="0.4">
      <c r="B46" s="74"/>
      <c r="C46" s="217" t="s">
        <v>48</v>
      </c>
      <c r="D46" s="162" t="str">
        <f>IF(E33-E44=0,"KORREKT","Kontrollera beräkningar!")</f>
        <v>KORREKT</v>
      </c>
      <c r="E46" s="74"/>
      <c r="F46" s="74"/>
      <c r="G46" s="74"/>
    </row>
    <row r="47" spans="1:15" ht="15.5" thickTop="1" x14ac:dyDescent="0.35">
      <c r="A47" s="74"/>
      <c r="B47" s="74"/>
      <c r="C47" s="74"/>
      <c r="D47" s="80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</row>
    <row r="48" spans="1:15" ht="15" x14ac:dyDescent="0.35">
      <c r="A48" s="74"/>
      <c r="B48" s="74"/>
      <c r="C48" s="74"/>
      <c r="D48" s="74"/>
      <c r="E48" s="156"/>
      <c r="F48" s="156"/>
      <c r="G48" s="156"/>
      <c r="H48" s="157"/>
      <c r="I48" s="157"/>
      <c r="J48" s="157"/>
      <c r="K48" s="157"/>
      <c r="L48" s="157"/>
      <c r="M48" s="157"/>
      <c r="N48" s="157"/>
      <c r="O48" s="157"/>
    </row>
    <row r="49" spans="1:15" ht="15" x14ac:dyDescent="0.35">
      <c r="A49" s="74"/>
      <c r="B49" s="74"/>
      <c r="C49" s="74"/>
      <c r="D49" s="74"/>
      <c r="E49" s="156"/>
      <c r="F49" s="156"/>
      <c r="G49" s="156"/>
      <c r="H49" s="157"/>
      <c r="I49" s="157"/>
      <c r="J49" s="157"/>
      <c r="K49" s="157"/>
      <c r="L49" s="157"/>
      <c r="M49" s="157"/>
      <c r="N49" s="157"/>
      <c r="O49" s="157"/>
    </row>
    <row r="50" spans="1:15" ht="15" x14ac:dyDescent="0.35">
      <c r="A50" s="74"/>
      <c r="B50" s="74"/>
      <c r="C50" s="74"/>
      <c r="D50" s="74"/>
      <c r="E50" s="74"/>
      <c r="F50" s="74"/>
      <c r="G50" s="74"/>
    </row>
    <row r="51" spans="1:15" ht="15" x14ac:dyDescent="0.35">
      <c r="A51" s="74"/>
      <c r="B51" s="74"/>
      <c r="C51" s="74"/>
      <c r="D51" s="74"/>
      <c r="E51" s="74"/>
      <c r="F51" s="74"/>
      <c r="G51" s="74"/>
    </row>
    <row r="52" spans="1:15" ht="15" x14ac:dyDescent="0.35">
      <c r="A52" s="74"/>
      <c r="B52" s="74"/>
      <c r="C52" s="74"/>
      <c r="D52" s="74"/>
      <c r="E52" s="74"/>
      <c r="F52" s="74"/>
      <c r="G52" s="74"/>
    </row>
    <row r="53" spans="1:15" ht="15" x14ac:dyDescent="0.35">
      <c r="A53" s="74"/>
      <c r="B53" s="74"/>
      <c r="C53" s="74"/>
      <c r="D53" s="74"/>
      <c r="E53" s="74"/>
      <c r="F53" s="74"/>
      <c r="G53" s="74"/>
    </row>
    <row r="54" spans="1:15" ht="15" x14ac:dyDescent="0.35">
      <c r="A54" s="74"/>
      <c r="B54" s="74"/>
      <c r="C54" s="74"/>
      <c r="D54" s="74"/>
      <c r="E54" s="74"/>
      <c r="F54" s="74"/>
      <c r="G54" s="74"/>
    </row>
    <row r="55" spans="1:15" ht="15" x14ac:dyDescent="0.35">
      <c r="A55" s="74"/>
      <c r="B55" s="74"/>
      <c r="C55" s="74"/>
      <c r="D55" s="74"/>
      <c r="E55" s="74"/>
      <c r="F55" s="74"/>
      <c r="G55" s="74"/>
    </row>
    <row r="56" spans="1:15" ht="15" x14ac:dyDescent="0.35">
      <c r="A56" s="74"/>
      <c r="B56" s="74"/>
      <c r="C56" s="74"/>
      <c r="D56" s="74"/>
      <c r="E56" s="74"/>
      <c r="F56" s="74"/>
      <c r="G56" s="74"/>
    </row>
    <row r="57" spans="1:15" ht="15" x14ac:dyDescent="0.35">
      <c r="A57" s="74"/>
      <c r="B57" s="74"/>
      <c r="C57" s="74"/>
      <c r="D57" s="74"/>
      <c r="E57" s="74"/>
      <c r="F57" s="74"/>
      <c r="G57" s="74"/>
    </row>
    <row r="58" spans="1:15" ht="15" x14ac:dyDescent="0.35">
      <c r="A58" s="74"/>
      <c r="B58" s="74"/>
      <c r="C58" s="74"/>
      <c r="D58" s="74"/>
      <c r="E58" s="74"/>
      <c r="F58" s="74"/>
      <c r="G58" s="74"/>
    </row>
    <row r="59" spans="1:15" ht="15" x14ac:dyDescent="0.35">
      <c r="A59" s="74"/>
      <c r="B59" s="74"/>
      <c r="C59" s="74"/>
      <c r="D59" s="74"/>
      <c r="E59" s="74"/>
      <c r="F59" s="74"/>
      <c r="G59" s="74"/>
    </row>
    <row r="60" spans="1:15" ht="15" x14ac:dyDescent="0.35">
      <c r="A60" s="74"/>
      <c r="B60" s="74"/>
      <c r="C60" s="74"/>
      <c r="D60" s="74"/>
      <c r="E60" s="74"/>
      <c r="F60" s="74"/>
      <c r="G60" s="74"/>
    </row>
    <row r="61" spans="1:15" ht="15" x14ac:dyDescent="0.35">
      <c r="A61" s="74"/>
      <c r="B61" s="74"/>
      <c r="C61" s="74"/>
      <c r="D61" s="74"/>
      <c r="E61" s="74"/>
      <c r="F61" s="74"/>
      <c r="G61" s="74"/>
    </row>
    <row r="62" spans="1:15" ht="15" x14ac:dyDescent="0.35">
      <c r="A62" s="74"/>
      <c r="B62" s="74"/>
      <c r="C62" s="74"/>
      <c r="D62" s="74"/>
      <c r="E62" s="74"/>
      <c r="F62" s="74"/>
      <c r="G62" s="74"/>
    </row>
    <row r="63" spans="1:15" ht="15" x14ac:dyDescent="0.35">
      <c r="A63" s="74"/>
      <c r="B63" s="74"/>
      <c r="C63" s="74"/>
      <c r="D63" s="74"/>
      <c r="E63" s="74"/>
      <c r="F63" s="74"/>
      <c r="G63" s="74"/>
    </row>
    <row r="64" spans="1:15" ht="15" x14ac:dyDescent="0.35">
      <c r="A64" s="74"/>
      <c r="B64" s="74"/>
      <c r="C64" s="74"/>
      <c r="D64" s="74"/>
      <c r="E64" s="74"/>
      <c r="F64" s="74"/>
      <c r="G64" s="74"/>
    </row>
    <row r="65" spans="1:7" ht="15" x14ac:dyDescent="0.35">
      <c r="A65" s="74"/>
      <c r="B65" s="74"/>
      <c r="C65" s="74"/>
      <c r="D65" s="74"/>
      <c r="E65" s="74"/>
      <c r="F65" s="74"/>
      <c r="G65" s="74"/>
    </row>
    <row r="66" spans="1:7" ht="15" x14ac:dyDescent="0.35">
      <c r="A66" s="74"/>
      <c r="B66" s="74"/>
      <c r="C66" s="74"/>
      <c r="D66" s="74"/>
      <c r="E66" s="74"/>
      <c r="F66" s="74"/>
      <c r="G66" s="74"/>
    </row>
    <row r="67" spans="1:7" ht="15" x14ac:dyDescent="0.35">
      <c r="A67" s="74"/>
      <c r="B67" s="74"/>
      <c r="C67" s="74"/>
      <c r="D67" s="74"/>
      <c r="E67" s="74"/>
      <c r="F67" s="74"/>
      <c r="G67" s="74"/>
    </row>
    <row r="68" spans="1:7" ht="15" x14ac:dyDescent="0.35">
      <c r="A68" s="74"/>
      <c r="B68" s="74"/>
      <c r="C68" s="74"/>
      <c r="D68" s="74"/>
      <c r="E68" s="74"/>
      <c r="F68" s="74"/>
      <c r="G68" s="74"/>
    </row>
    <row r="69" spans="1:7" ht="15" x14ac:dyDescent="0.35">
      <c r="A69" s="74"/>
      <c r="B69" s="74"/>
      <c r="C69" s="74"/>
      <c r="D69" s="74"/>
      <c r="E69" s="74"/>
      <c r="F69" s="74"/>
      <c r="G69" s="74"/>
    </row>
    <row r="70" spans="1:7" ht="15" x14ac:dyDescent="0.35">
      <c r="A70" s="74"/>
      <c r="B70" s="74"/>
      <c r="C70" s="74"/>
      <c r="D70" s="74"/>
      <c r="E70" s="74"/>
      <c r="F70" s="74"/>
      <c r="G70" s="74"/>
    </row>
    <row r="71" spans="1:7" ht="15" x14ac:dyDescent="0.35">
      <c r="A71" s="74"/>
      <c r="B71" s="74"/>
      <c r="C71" s="74"/>
      <c r="D71" s="74"/>
      <c r="E71" s="74"/>
      <c r="F71" s="74"/>
      <c r="G71" s="74"/>
    </row>
    <row r="72" spans="1:7" ht="15" x14ac:dyDescent="0.35">
      <c r="A72" s="74"/>
      <c r="B72" s="74"/>
      <c r="C72" s="74"/>
      <c r="D72" s="74"/>
      <c r="E72" s="74"/>
      <c r="F72" s="74"/>
      <c r="G72" s="74"/>
    </row>
    <row r="73" spans="1:7" ht="15" x14ac:dyDescent="0.35">
      <c r="A73" s="74"/>
      <c r="B73" s="74"/>
      <c r="C73" s="74"/>
      <c r="D73" s="74"/>
      <c r="E73" s="74"/>
      <c r="F73" s="74"/>
      <c r="G73" s="74"/>
    </row>
    <row r="74" spans="1:7" ht="15" x14ac:dyDescent="0.35">
      <c r="A74" s="74"/>
      <c r="B74" s="74"/>
      <c r="C74" s="74"/>
      <c r="D74" s="74"/>
      <c r="E74" s="74"/>
      <c r="F74" s="74"/>
      <c r="G74" s="74"/>
    </row>
    <row r="75" spans="1:7" ht="15" x14ac:dyDescent="0.35">
      <c r="A75" s="74"/>
      <c r="B75" s="74"/>
      <c r="C75" s="74"/>
      <c r="D75" s="74"/>
      <c r="E75" s="74"/>
      <c r="F75" s="74"/>
      <c r="G75" s="74"/>
    </row>
    <row r="76" spans="1:7" ht="15" x14ac:dyDescent="0.35">
      <c r="A76" s="74"/>
      <c r="B76" s="74"/>
      <c r="C76" s="74"/>
      <c r="D76" s="74"/>
      <c r="E76" s="74"/>
      <c r="F76" s="74"/>
      <c r="G76" s="74"/>
    </row>
    <row r="77" spans="1:7" ht="15" x14ac:dyDescent="0.35">
      <c r="A77" s="74"/>
      <c r="B77" s="74"/>
      <c r="C77" s="74"/>
      <c r="D77" s="74"/>
      <c r="E77" s="74"/>
      <c r="F77" s="74"/>
      <c r="G77" s="74"/>
    </row>
    <row r="78" spans="1:7" ht="15" x14ac:dyDescent="0.35">
      <c r="A78" s="74"/>
      <c r="B78" s="74"/>
      <c r="C78" s="74"/>
      <c r="D78" s="74"/>
      <c r="E78" s="74"/>
      <c r="F78" s="74"/>
      <c r="G78" s="74"/>
    </row>
    <row r="79" spans="1:7" ht="15" x14ac:dyDescent="0.35">
      <c r="A79" s="74"/>
      <c r="B79" s="74"/>
      <c r="C79" s="74"/>
      <c r="D79" s="74"/>
      <c r="E79" s="74"/>
      <c r="F79" s="74"/>
      <c r="G79" s="74"/>
    </row>
    <row r="80" spans="1:7" ht="15" x14ac:dyDescent="0.35">
      <c r="A80" s="74"/>
      <c r="B80" s="74"/>
      <c r="C80" s="74"/>
      <c r="D80" s="74"/>
      <c r="E80" s="74"/>
      <c r="F80" s="74"/>
      <c r="G80" s="74"/>
    </row>
    <row r="81" spans="1:7" ht="15" x14ac:dyDescent="0.35">
      <c r="A81" s="74"/>
      <c r="B81" s="74"/>
      <c r="C81" s="74"/>
      <c r="D81" s="74"/>
      <c r="E81" s="74"/>
      <c r="F81" s="74"/>
      <c r="G81" s="74"/>
    </row>
    <row r="82" spans="1:7" ht="15" x14ac:dyDescent="0.35">
      <c r="A82" s="74"/>
      <c r="B82" s="74"/>
      <c r="C82" s="74"/>
      <c r="D82" s="74"/>
      <c r="E82" s="74"/>
      <c r="F82" s="74"/>
      <c r="G82" s="74"/>
    </row>
    <row r="83" spans="1:7" ht="15" x14ac:dyDescent="0.35">
      <c r="A83" s="74"/>
      <c r="B83" s="74"/>
      <c r="C83" s="74"/>
      <c r="D83" s="74"/>
      <c r="E83" s="74"/>
      <c r="F83" s="74"/>
      <c r="G83" s="74"/>
    </row>
    <row r="84" spans="1:7" ht="15" x14ac:dyDescent="0.35">
      <c r="A84" s="74"/>
      <c r="B84" s="74"/>
      <c r="C84" s="74"/>
      <c r="D84" s="74"/>
      <c r="E84" s="74"/>
      <c r="F84" s="74"/>
      <c r="G84" s="74"/>
    </row>
    <row r="85" spans="1:7" ht="15" x14ac:dyDescent="0.35">
      <c r="A85" s="74"/>
      <c r="B85" s="74"/>
      <c r="C85" s="74"/>
      <c r="D85" s="74"/>
      <c r="E85" s="74"/>
      <c r="F85" s="74"/>
      <c r="G85" s="74"/>
    </row>
    <row r="86" spans="1:7" ht="15" x14ac:dyDescent="0.35">
      <c r="A86" s="74"/>
      <c r="B86" s="74"/>
      <c r="C86" s="74"/>
      <c r="D86" s="74"/>
      <c r="E86" s="74"/>
      <c r="F86" s="74"/>
      <c r="G86" s="74"/>
    </row>
    <row r="87" spans="1:7" ht="15" x14ac:dyDescent="0.35">
      <c r="A87" s="74"/>
      <c r="B87" s="74"/>
      <c r="C87" s="74"/>
      <c r="D87" s="74"/>
      <c r="E87" s="74"/>
      <c r="F87" s="74"/>
      <c r="G87" s="74"/>
    </row>
    <row r="88" spans="1:7" ht="15" x14ac:dyDescent="0.35">
      <c r="A88" s="74"/>
      <c r="B88" s="74"/>
      <c r="C88" s="74"/>
      <c r="D88" s="74"/>
      <c r="E88" s="74"/>
      <c r="F88" s="74"/>
      <c r="G88" s="74"/>
    </row>
    <row r="89" spans="1:7" ht="15" x14ac:dyDescent="0.35">
      <c r="A89" s="74"/>
      <c r="B89" s="74"/>
      <c r="C89" s="74"/>
      <c r="D89" s="74"/>
      <c r="E89" s="74"/>
      <c r="F89" s="74"/>
      <c r="G89" s="74"/>
    </row>
    <row r="90" spans="1:7" ht="15" x14ac:dyDescent="0.35">
      <c r="A90" s="74"/>
      <c r="B90" s="74"/>
      <c r="C90" s="74"/>
      <c r="D90" s="74"/>
      <c r="E90" s="74"/>
      <c r="F90" s="74"/>
      <c r="G90" s="74"/>
    </row>
    <row r="91" spans="1:7" ht="15" x14ac:dyDescent="0.35">
      <c r="A91" s="74"/>
      <c r="B91" s="74"/>
      <c r="C91" s="74"/>
      <c r="D91" s="74"/>
      <c r="E91" s="74"/>
      <c r="F91" s="74"/>
      <c r="G91" s="74"/>
    </row>
    <row r="92" spans="1:7" ht="15" x14ac:dyDescent="0.35">
      <c r="A92" s="74"/>
      <c r="B92" s="74"/>
      <c r="C92" s="74"/>
      <c r="D92" s="74"/>
      <c r="E92" s="74"/>
      <c r="F92" s="74"/>
      <c r="G92" s="74"/>
    </row>
    <row r="93" spans="1:7" ht="15" x14ac:dyDescent="0.35">
      <c r="A93" s="74"/>
      <c r="B93" s="74"/>
      <c r="C93" s="74"/>
      <c r="D93" s="74"/>
      <c r="E93" s="74"/>
      <c r="F93" s="74"/>
      <c r="G93" s="74"/>
    </row>
    <row r="94" spans="1:7" ht="15" x14ac:dyDescent="0.35">
      <c r="A94" s="74"/>
      <c r="B94" s="74"/>
      <c r="C94" s="74"/>
      <c r="D94" s="74"/>
      <c r="E94" s="74"/>
      <c r="F94" s="74"/>
      <c r="G94" s="74"/>
    </row>
    <row r="95" spans="1:7" ht="15" x14ac:dyDescent="0.35">
      <c r="A95" s="74"/>
      <c r="B95" s="74"/>
      <c r="C95" s="74"/>
      <c r="D95" s="74"/>
      <c r="E95" s="74"/>
      <c r="F95" s="74"/>
      <c r="G95" s="74"/>
    </row>
    <row r="96" spans="1:7" ht="15" x14ac:dyDescent="0.35">
      <c r="A96" s="74"/>
      <c r="B96" s="74"/>
      <c r="C96" s="74"/>
      <c r="D96" s="74"/>
      <c r="E96" s="74"/>
      <c r="F96" s="74"/>
      <c r="G96" s="74"/>
    </row>
  </sheetData>
  <conditionalFormatting sqref="D46">
    <cfRule type="cellIs" dxfId="0" priority="1" operator="equal">
      <formula>$E$46=0</formula>
    </cfRule>
  </conditionalFormatting>
  <pageMargins left="0.31496062992125984" right="0.11811023622047245" top="0.74803149606299213" bottom="0.74803149606299213" header="0.31496062992125984" footer="0.31496062992125984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3"/>
  <sheetViews>
    <sheetView showGridLines="0" topLeftCell="A3" zoomScale="94" zoomScaleNormal="94" workbookViewId="0">
      <selection activeCell="H23" sqref="H23"/>
    </sheetView>
  </sheetViews>
  <sheetFormatPr defaultColWidth="8.6328125" defaultRowHeight="14.5" x14ac:dyDescent="0.35"/>
  <cols>
    <col min="1" max="1" width="61" customWidth="1"/>
    <col min="2" max="2" width="15.36328125" customWidth="1"/>
    <col min="3" max="3" width="19.453125" customWidth="1"/>
    <col min="4" max="4" width="7.08984375" customWidth="1"/>
    <col min="10" max="10" width="18.81640625" customWidth="1"/>
    <col min="11" max="11" width="0" hidden="1" customWidth="1"/>
    <col min="12" max="12" width="1.36328125" customWidth="1"/>
    <col min="13" max="13" width="6.36328125" customWidth="1"/>
    <col min="14" max="14" width="39.90625" customWidth="1"/>
    <col min="15" max="15" width="11.453125" customWidth="1"/>
    <col min="16" max="16" width="11.6328125" customWidth="1"/>
    <col min="17" max="17" width="11.36328125" customWidth="1"/>
  </cols>
  <sheetData>
    <row r="1" spans="1:18" x14ac:dyDescent="0.35">
      <c r="A1" s="73" t="s">
        <v>49</v>
      </c>
      <c r="B1" s="27"/>
      <c r="C1" s="27"/>
      <c r="D1" s="27"/>
      <c r="E1" s="27"/>
      <c r="F1" s="27"/>
      <c r="N1" s="73" t="s">
        <v>50</v>
      </c>
      <c r="O1" s="73"/>
      <c r="P1" s="150"/>
    </row>
    <row r="2" spans="1:18" ht="15" thickBot="1" x14ac:dyDescent="0.4">
      <c r="A2" s="73"/>
      <c r="B2" s="27"/>
      <c r="C2" s="27"/>
      <c r="D2" s="27"/>
      <c r="E2" s="27"/>
      <c r="F2" s="27"/>
    </row>
    <row r="3" spans="1:18" ht="30" customHeight="1" x14ac:dyDescent="0.35">
      <c r="A3" s="27"/>
      <c r="B3" s="27"/>
      <c r="C3" s="27"/>
      <c r="D3" s="27"/>
      <c r="E3" s="27"/>
      <c r="F3" s="27"/>
      <c r="O3" s="248" t="s">
        <v>51</v>
      </c>
      <c r="P3" s="249"/>
      <c r="Q3" s="250"/>
    </row>
    <row r="4" spans="1:18" ht="15" thickBot="1" x14ac:dyDescent="0.4">
      <c r="A4" s="27" t="s">
        <v>196</v>
      </c>
      <c r="B4" s="27"/>
      <c r="C4" s="27"/>
      <c r="D4" s="27"/>
      <c r="E4" s="27"/>
      <c r="F4" s="27"/>
      <c r="O4" s="199" t="s">
        <v>207</v>
      </c>
      <c r="P4" s="151"/>
      <c r="Q4" s="152"/>
    </row>
    <row r="5" spans="1:18" ht="15" thickBot="1" x14ac:dyDescent="0.4">
      <c r="A5" s="27" t="s">
        <v>197</v>
      </c>
      <c r="B5" s="27"/>
      <c r="C5" s="27"/>
      <c r="D5" s="27"/>
      <c r="E5" s="27"/>
      <c r="F5" s="27"/>
      <c r="O5" s="243" t="s">
        <v>52</v>
      </c>
      <c r="P5" s="244" t="s">
        <v>53</v>
      </c>
      <c r="Q5" s="235" t="s">
        <v>54</v>
      </c>
    </row>
    <row r="6" spans="1:18" ht="15" thickBot="1" x14ac:dyDescent="0.4">
      <c r="A6" s="27"/>
      <c r="B6" s="245" t="s">
        <v>202</v>
      </c>
      <c r="C6" s="245" t="s">
        <v>203</v>
      </c>
      <c r="D6" s="27"/>
      <c r="E6" s="27"/>
      <c r="F6" s="27"/>
      <c r="O6" s="148" t="s">
        <v>55</v>
      </c>
      <c r="P6" s="146">
        <v>15</v>
      </c>
      <c r="Q6" s="147">
        <v>10</v>
      </c>
    </row>
    <row r="7" spans="1:18" ht="18" thickBot="1" x14ac:dyDescent="0.4">
      <c r="A7" s="73" t="s">
        <v>56</v>
      </c>
      <c r="B7" s="84"/>
      <c r="C7" s="85">
        <f>B7*12</f>
        <v>0</v>
      </c>
      <c r="D7" s="27"/>
      <c r="E7" s="27"/>
      <c r="F7" s="27"/>
      <c r="O7" s="149" t="s">
        <v>57</v>
      </c>
      <c r="P7" s="145">
        <v>5</v>
      </c>
      <c r="Q7" s="135">
        <v>5</v>
      </c>
    </row>
    <row r="8" spans="1:18" ht="20.25" customHeight="1" x14ac:dyDescent="0.35">
      <c r="A8" s="242" t="s">
        <v>58</v>
      </c>
      <c r="B8" s="86"/>
      <c r="C8" s="87">
        <f>B8*12</f>
        <v>0</v>
      </c>
      <c r="D8" s="27"/>
      <c r="E8" s="27"/>
      <c r="F8" s="27"/>
    </row>
    <row r="9" spans="1:18" ht="15" thickBot="1" x14ac:dyDescent="0.4">
      <c r="A9" s="184" t="s">
        <v>59</v>
      </c>
      <c r="B9" s="185">
        <f>B7+B8</f>
        <v>0</v>
      </c>
      <c r="C9" s="186">
        <f t="shared" ref="C9:C12" si="0">B9*12</f>
        <v>0</v>
      </c>
      <c r="D9" s="27"/>
      <c r="E9" s="27"/>
      <c r="F9" s="27"/>
    </row>
    <row r="10" spans="1:18" ht="17" thickBot="1" x14ac:dyDescent="0.4">
      <c r="A10" s="27" t="s">
        <v>60</v>
      </c>
      <c r="B10" s="86"/>
      <c r="C10" s="87">
        <f t="shared" si="0"/>
        <v>0</v>
      </c>
      <c r="D10" s="27"/>
      <c r="E10" s="220" t="s">
        <v>214</v>
      </c>
      <c r="F10" s="221"/>
      <c r="G10" s="222"/>
      <c r="H10" s="222"/>
      <c r="I10" s="222"/>
      <c r="J10" s="223"/>
      <c r="N10" s="73"/>
      <c r="O10" s="27"/>
      <c r="P10" s="27"/>
      <c r="Q10" s="27"/>
      <c r="R10" s="27"/>
    </row>
    <row r="11" spans="1:18" ht="15" thickBot="1" x14ac:dyDescent="0.4">
      <c r="A11" s="184" t="s">
        <v>61</v>
      </c>
      <c r="B11" s="185">
        <f>B9+B10</f>
        <v>0</v>
      </c>
      <c r="C11" s="186">
        <f t="shared" si="0"/>
        <v>0</v>
      </c>
      <c r="D11" s="27"/>
      <c r="E11" s="224" t="s">
        <v>215</v>
      </c>
      <c r="F11" s="225"/>
      <c r="G11" s="226"/>
      <c r="H11" s="226"/>
      <c r="I11" s="226"/>
      <c r="J11" s="227"/>
      <c r="N11" s="236" t="s">
        <v>62</v>
      </c>
      <c r="O11" s="234" t="s">
        <v>63</v>
      </c>
      <c r="P11" s="234" t="s">
        <v>53</v>
      </c>
      <c r="Q11" s="235" t="s">
        <v>54</v>
      </c>
      <c r="R11" s="27"/>
    </row>
    <row r="12" spans="1:18" ht="15" thickBot="1" x14ac:dyDescent="0.4">
      <c r="A12" s="242" t="s">
        <v>64</v>
      </c>
      <c r="B12" s="88"/>
      <c r="C12" s="89">
        <f t="shared" si="0"/>
        <v>0</v>
      </c>
      <c r="D12" s="27"/>
      <c r="E12" s="228" t="s">
        <v>216</v>
      </c>
      <c r="F12" s="229"/>
      <c r="G12" s="230"/>
      <c r="H12" s="230"/>
      <c r="I12" s="230"/>
      <c r="J12" s="231"/>
      <c r="N12" s="238" t="s">
        <v>65</v>
      </c>
      <c r="O12" s="133">
        <f>C39</f>
        <v>0</v>
      </c>
      <c r="P12" s="133">
        <f>P14+P13</f>
        <v>0</v>
      </c>
      <c r="Q12" s="138">
        <f>Q14+Q13</f>
        <v>0</v>
      </c>
      <c r="R12" s="27"/>
    </row>
    <row r="13" spans="1:18" ht="15" thickBot="1" x14ac:dyDescent="0.4">
      <c r="A13" s="187" t="s">
        <v>66</v>
      </c>
      <c r="B13" s="188">
        <f>B11+B12</f>
        <v>0</v>
      </c>
      <c r="C13" s="189">
        <f>C11+C12</f>
        <v>0</v>
      </c>
      <c r="D13" s="27"/>
      <c r="E13" s="246" t="s">
        <v>209</v>
      </c>
      <c r="F13" s="27"/>
      <c r="N13" s="240" t="s">
        <v>67</v>
      </c>
      <c r="O13" s="137">
        <f>C38</f>
        <v>0</v>
      </c>
      <c r="P13" s="137">
        <f>P14*0.24</f>
        <v>0</v>
      </c>
      <c r="Q13" s="142">
        <f>Q14*0.24</f>
        <v>0</v>
      </c>
      <c r="R13" s="27"/>
    </row>
    <row r="14" spans="1:18" ht="15" thickBot="1" x14ac:dyDescent="0.4">
      <c r="A14" s="27"/>
      <c r="B14" s="90"/>
      <c r="C14" s="90"/>
      <c r="D14" s="27"/>
      <c r="E14" s="247" t="s">
        <v>210</v>
      </c>
      <c r="F14" s="27"/>
      <c r="N14" s="237" t="s">
        <v>68</v>
      </c>
      <c r="O14" s="140">
        <f>O12-O13</f>
        <v>0</v>
      </c>
      <c r="P14" s="140">
        <f>O14+(O14/100*P6)</f>
        <v>0</v>
      </c>
      <c r="Q14" s="141">
        <f>P14+(P14/100*Q6)</f>
        <v>0</v>
      </c>
      <c r="R14" s="27"/>
    </row>
    <row r="15" spans="1:18" ht="17" thickBot="1" x14ac:dyDescent="0.4">
      <c r="A15" s="73" t="s">
        <v>69</v>
      </c>
      <c r="B15" s="90"/>
      <c r="C15" s="90"/>
      <c r="D15" s="27"/>
      <c r="F15" s="27"/>
      <c r="N15" s="238" t="s">
        <v>70</v>
      </c>
      <c r="O15" s="133">
        <f>C36</f>
        <v>0</v>
      </c>
      <c r="P15" s="133">
        <f>O15+(O15/100*P7)</f>
        <v>0</v>
      </c>
      <c r="Q15" s="138">
        <f>P15+(P15/100*Q7)</f>
        <v>0</v>
      </c>
      <c r="R15" s="27"/>
    </row>
    <row r="16" spans="1:18" ht="16.5" x14ac:dyDescent="0.35">
      <c r="A16" s="27" t="s">
        <v>71</v>
      </c>
      <c r="B16" s="84"/>
      <c r="C16" s="85">
        <f>B16*12</f>
        <v>0</v>
      </c>
      <c r="D16" s="27"/>
      <c r="E16" s="220" t="s">
        <v>72</v>
      </c>
      <c r="F16" s="221"/>
      <c r="G16" s="221"/>
      <c r="H16" s="221"/>
      <c r="I16" s="221"/>
      <c r="J16" s="223"/>
      <c r="N16" s="239" t="s">
        <v>73</v>
      </c>
      <c r="O16" s="134">
        <f>C18+C19+C20</f>
        <v>0</v>
      </c>
      <c r="P16" s="134">
        <f>O16+(O16/100*P7)</f>
        <v>0</v>
      </c>
      <c r="Q16" s="136">
        <f>P16+(P16/100*Q7)</f>
        <v>0</v>
      </c>
      <c r="R16" s="27"/>
    </row>
    <row r="17" spans="1:18" x14ac:dyDescent="0.35">
      <c r="A17" s="27" t="s">
        <v>74</v>
      </c>
      <c r="B17" s="86"/>
      <c r="C17" s="87">
        <f t="shared" ref="C17:C32" si="1">B17*12</f>
        <v>0</v>
      </c>
      <c r="D17" s="27"/>
      <c r="E17" s="224" t="s">
        <v>75</v>
      </c>
      <c r="F17" s="225"/>
      <c r="G17" s="225"/>
      <c r="H17" s="225"/>
      <c r="I17" s="225"/>
      <c r="J17" s="227"/>
      <c r="N17" s="239" t="s">
        <v>76</v>
      </c>
      <c r="O17" s="134">
        <f>C21</f>
        <v>0</v>
      </c>
      <c r="P17" s="134">
        <f>O17+(O17/100*P7)</f>
        <v>0</v>
      </c>
      <c r="Q17" s="136">
        <f>P17+(P17/100*Q7)</f>
        <v>0</v>
      </c>
      <c r="R17" s="27"/>
    </row>
    <row r="18" spans="1:18" x14ac:dyDescent="0.35">
      <c r="A18" s="27" t="s">
        <v>205</v>
      </c>
      <c r="B18" s="86"/>
      <c r="C18" s="87">
        <f t="shared" si="1"/>
        <v>0</v>
      </c>
      <c r="D18" s="27"/>
      <c r="E18" s="224" t="s">
        <v>208</v>
      </c>
      <c r="F18" s="225"/>
      <c r="G18" s="225"/>
      <c r="H18" s="225"/>
      <c r="I18" s="225"/>
      <c r="J18" s="227"/>
      <c r="N18" s="239" t="s">
        <v>77</v>
      </c>
      <c r="O18" s="134">
        <f>C23</f>
        <v>0</v>
      </c>
      <c r="P18" s="134">
        <f>O18+(O18/100*P7)</f>
        <v>0</v>
      </c>
      <c r="Q18" s="136">
        <f>P18+(P18/100*Q7)</f>
        <v>0</v>
      </c>
      <c r="R18" s="27"/>
    </row>
    <row r="19" spans="1:18" ht="15" thickBot="1" x14ac:dyDescent="0.4">
      <c r="A19" s="164" t="s">
        <v>204</v>
      </c>
      <c r="B19" s="86"/>
      <c r="C19" s="87">
        <f t="shared" si="1"/>
        <v>0</v>
      </c>
      <c r="D19" s="27"/>
      <c r="E19" s="228" t="s">
        <v>195</v>
      </c>
      <c r="F19" s="229"/>
      <c r="G19" s="229"/>
      <c r="H19" s="229"/>
      <c r="I19" s="229"/>
      <c r="J19" s="231"/>
      <c r="N19" s="240" t="s">
        <v>78</v>
      </c>
      <c r="O19" s="137">
        <f>C16+C17+C22+C24+C25+C26+C27+C28+C29+C30+C31+C32</f>
        <v>0</v>
      </c>
      <c r="P19" s="137">
        <f>O19+(O19/100*P7)</f>
        <v>0</v>
      </c>
      <c r="Q19" s="142">
        <f>P19+(P19/100*Q7)</f>
        <v>0</v>
      </c>
      <c r="R19" s="27"/>
    </row>
    <row r="20" spans="1:18" ht="15" thickBot="1" x14ac:dyDescent="0.4">
      <c r="A20" s="164" t="s">
        <v>79</v>
      </c>
      <c r="B20" s="86"/>
      <c r="C20" s="87">
        <f t="shared" si="1"/>
        <v>0</v>
      </c>
      <c r="D20" s="27"/>
      <c r="E20" s="166"/>
      <c r="F20" s="166"/>
      <c r="G20" s="166"/>
      <c r="H20" s="166"/>
      <c r="I20" s="166"/>
      <c r="J20" s="167"/>
      <c r="N20" s="237" t="s">
        <v>80</v>
      </c>
      <c r="O20" s="140">
        <f>O14-O15-O16-O17-O18-O19</f>
        <v>0</v>
      </c>
      <c r="P20" s="140">
        <f>P14-P15-P16-P17-P18-P19</f>
        <v>0</v>
      </c>
      <c r="Q20" s="141">
        <f>Q14-Q15-Q16-Q17-Q18-Q19</f>
        <v>0</v>
      </c>
      <c r="R20" s="27"/>
    </row>
    <row r="21" spans="1:18" x14ac:dyDescent="0.35">
      <c r="A21" s="27" t="s">
        <v>206</v>
      </c>
      <c r="B21" s="86"/>
      <c r="C21" s="87">
        <f t="shared" si="1"/>
        <v>0</v>
      </c>
      <c r="D21" s="27"/>
      <c r="E21" s="27"/>
      <c r="F21" s="27"/>
      <c r="N21" s="238" t="s">
        <v>81</v>
      </c>
      <c r="O21" s="133">
        <f>C8+C12</f>
        <v>0</v>
      </c>
      <c r="P21" s="133">
        <f>O21</f>
        <v>0</v>
      </c>
      <c r="Q21" s="138">
        <f>P21</f>
        <v>0</v>
      </c>
      <c r="R21" s="27"/>
    </row>
    <row r="22" spans="1:18" ht="15" thickBot="1" x14ac:dyDescent="0.4">
      <c r="A22" s="27" t="s">
        <v>82</v>
      </c>
      <c r="B22" s="86"/>
      <c r="C22" s="87">
        <f t="shared" si="1"/>
        <v>0</v>
      </c>
      <c r="D22" s="27"/>
      <c r="E22" s="27"/>
      <c r="F22" s="27"/>
      <c r="N22" s="240" t="s">
        <v>83</v>
      </c>
      <c r="O22" s="137">
        <f>C10</f>
        <v>0</v>
      </c>
      <c r="P22" s="137">
        <f>O22+(O22/100*P7)</f>
        <v>0</v>
      </c>
      <c r="Q22" s="142">
        <f>P22+(P22/100*Q7)</f>
        <v>0</v>
      </c>
      <c r="R22" s="27"/>
    </row>
    <row r="23" spans="1:18" ht="29" thickBot="1" x14ac:dyDescent="0.4">
      <c r="A23" s="232" t="s">
        <v>213</v>
      </c>
      <c r="B23" s="86"/>
      <c r="C23" s="87">
        <f t="shared" si="1"/>
        <v>0</v>
      </c>
      <c r="D23" s="27"/>
      <c r="E23" s="27"/>
      <c r="F23" s="27"/>
      <c r="N23" s="139" t="s">
        <v>84</v>
      </c>
      <c r="O23" s="140">
        <f>O20-O21-O22</f>
        <v>0</v>
      </c>
      <c r="P23" s="140">
        <f>P20-P21-P22</f>
        <v>0</v>
      </c>
      <c r="Q23" s="141">
        <f>Q20-Q21-Q22</f>
        <v>0</v>
      </c>
      <c r="R23" s="27"/>
    </row>
    <row r="24" spans="1:18" ht="15" thickBot="1" x14ac:dyDescent="0.4">
      <c r="A24" s="27" t="s">
        <v>85</v>
      </c>
      <c r="B24" s="86"/>
      <c r="C24" s="87">
        <f t="shared" si="1"/>
        <v>0</v>
      </c>
      <c r="D24" s="27"/>
      <c r="E24" s="27"/>
      <c r="F24" s="27"/>
      <c r="N24" s="241" t="s">
        <v>86</v>
      </c>
      <c r="O24" s="143"/>
      <c r="P24" s="143"/>
      <c r="Q24" s="144"/>
      <c r="R24" s="27"/>
    </row>
    <row r="25" spans="1:18" ht="15" thickBot="1" x14ac:dyDescent="0.4">
      <c r="A25" s="27" t="s">
        <v>87</v>
      </c>
      <c r="B25" s="86"/>
      <c r="C25" s="87">
        <f t="shared" si="1"/>
        <v>0</v>
      </c>
      <c r="D25" s="27"/>
      <c r="E25" s="27"/>
      <c r="F25" s="27"/>
      <c r="N25" s="237" t="s">
        <v>88</v>
      </c>
      <c r="O25" s="140">
        <f>O23-O24</f>
        <v>0</v>
      </c>
      <c r="P25" s="140">
        <f>P23-P24</f>
        <v>0</v>
      </c>
      <c r="Q25" s="141">
        <f>Q23-Q24</f>
        <v>0</v>
      </c>
      <c r="R25" s="27"/>
    </row>
    <row r="26" spans="1:18" ht="15" thickBot="1" x14ac:dyDescent="0.4">
      <c r="A26" s="27" t="s">
        <v>89</v>
      </c>
      <c r="B26" s="86"/>
      <c r="C26" s="87">
        <f t="shared" si="1"/>
        <v>0</v>
      </c>
      <c r="D26" s="27"/>
      <c r="E26" s="27"/>
      <c r="F26" s="27"/>
      <c r="N26" s="241" t="s">
        <v>90</v>
      </c>
      <c r="O26" s="143"/>
      <c r="P26" s="143"/>
      <c r="Q26" s="144"/>
      <c r="R26" s="27"/>
    </row>
    <row r="27" spans="1:18" ht="15" thickBot="1" x14ac:dyDescent="0.4">
      <c r="A27" s="27" t="s">
        <v>91</v>
      </c>
      <c r="B27" s="86"/>
      <c r="C27" s="87">
        <f t="shared" si="1"/>
        <v>0</v>
      </c>
      <c r="D27" s="27"/>
      <c r="E27" s="27"/>
      <c r="F27" s="27"/>
      <c r="N27" s="237" t="s">
        <v>92</v>
      </c>
      <c r="O27" s="140">
        <f>O25+O26</f>
        <v>0</v>
      </c>
      <c r="P27" s="140">
        <f>P25+P26</f>
        <v>0</v>
      </c>
      <c r="Q27" s="141">
        <f>Q25+Q26</f>
        <v>0</v>
      </c>
      <c r="R27" s="27"/>
    </row>
    <row r="28" spans="1:18" x14ac:dyDescent="0.35">
      <c r="A28" s="27" t="s">
        <v>93</v>
      </c>
      <c r="B28" s="86"/>
      <c r="C28" s="87">
        <f t="shared" si="1"/>
        <v>0</v>
      </c>
      <c r="D28" s="27"/>
      <c r="E28" s="27"/>
      <c r="F28" s="27"/>
      <c r="N28" s="27"/>
      <c r="O28" s="27"/>
      <c r="P28" s="27"/>
      <c r="Q28" s="27"/>
      <c r="R28" s="27"/>
    </row>
    <row r="29" spans="1:18" x14ac:dyDescent="0.35">
      <c r="A29" s="27" t="s">
        <v>94</v>
      </c>
      <c r="B29" s="86"/>
      <c r="C29" s="87">
        <f t="shared" si="1"/>
        <v>0</v>
      </c>
      <c r="D29" s="27"/>
      <c r="E29" s="27"/>
      <c r="F29" s="27"/>
      <c r="R29" s="27"/>
    </row>
    <row r="30" spans="1:18" x14ac:dyDescent="0.35">
      <c r="A30" s="27" t="s">
        <v>95</v>
      </c>
      <c r="B30" s="86"/>
      <c r="C30" s="87">
        <f t="shared" si="1"/>
        <v>0</v>
      </c>
      <c r="D30" s="27"/>
      <c r="E30" s="27"/>
      <c r="F30" s="27"/>
    </row>
    <row r="31" spans="1:18" x14ac:dyDescent="0.35">
      <c r="A31" s="27" t="s">
        <v>96</v>
      </c>
      <c r="B31" s="86"/>
      <c r="C31" s="87">
        <f t="shared" si="1"/>
        <v>0</v>
      </c>
      <c r="D31" s="27"/>
      <c r="E31" s="27"/>
      <c r="F31" s="27"/>
    </row>
    <row r="32" spans="1:18" ht="15" thickBot="1" x14ac:dyDescent="0.4">
      <c r="A32" s="27" t="s">
        <v>97</v>
      </c>
      <c r="B32" s="88"/>
      <c r="C32" s="89">
        <f t="shared" si="1"/>
        <v>0</v>
      </c>
      <c r="D32" s="27"/>
      <c r="E32" s="27"/>
      <c r="F32" s="27"/>
    </row>
    <row r="33" spans="1:14" ht="15" thickBot="1" x14ac:dyDescent="0.4">
      <c r="A33" s="187" t="s">
        <v>98</v>
      </c>
      <c r="B33" s="188">
        <f>SUM(B16:B32)</f>
        <v>0</v>
      </c>
      <c r="C33" s="189">
        <f>SUM(C16:C32)</f>
        <v>0</v>
      </c>
      <c r="D33" s="27"/>
      <c r="E33" s="27"/>
      <c r="F33" s="27"/>
    </row>
    <row r="34" spans="1:14" ht="15" thickBot="1" x14ac:dyDescent="0.4">
      <c r="A34" s="27"/>
      <c r="B34" s="90"/>
      <c r="C34" s="90"/>
      <c r="D34" s="27"/>
      <c r="E34" s="27"/>
      <c r="F34" s="27"/>
    </row>
    <row r="35" spans="1:14" x14ac:dyDescent="0.35">
      <c r="A35" s="184" t="s">
        <v>99</v>
      </c>
      <c r="B35" s="190">
        <f>B13+B33</f>
        <v>0</v>
      </c>
      <c r="C35" s="191">
        <f>C13+C33</f>
        <v>0</v>
      </c>
      <c r="D35" s="27"/>
      <c r="E35" s="27"/>
      <c r="F35" s="27"/>
    </row>
    <row r="36" spans="1:14" x14ac:dyDescent="0.35">
      <c r="A36" s="27" t="s">
        <v>100</v>
      </c>
      <c r="B36" s="86"/>
      <c r="C36" s="87">
        <f>B36*12</f>
        <v>0</v>
      </c>
      <c r="D36" s="27"/>
      <c r="E36" s="27"/>
      <c r="F36" s="27"/>
    </row>
    <row r="37" spans="1:14" x14ac:dyDescent="0.35">
      <c r="A37" s="184" t="s">
        <v>101</v>
      </c>
      <c r="B37" s="185">
        <f>SUM(B35:B36)</f>
        <v>0</v>
      </c>
      <c r="C37" s="186">
        <f>C35+C36</f>
        <v>0</v>
      </c>
      <c r="D37" s="27"/>
      <c r="E37" s="27"/>
      <c r="F37" s="27"/>
    </row>
    <row r="38" spans="1:14" x14ac:dyDescent="0.35">
      <c r="A38" s="196" t="s">
        <v>102</v>
      </c>
      <c r="B38" s="86">
        <f>B37/100*24</f>
        <v>0</v>
      </c>
      <c r="C38" s="87">
        <f>C37/100*24</f>
        <v>0</v>
      </c>
      <c r="D38" s="27"/>
      <c r="E38" s="27"/>
      <c r="F38" s="27"/>
    </row>
    <row r="39" spans="1:14" ht="15" thickBot="1" x14ac:dyDescent="0.4">
      <c r="A39" s="184" t="s">
        <v>103</v>
      </c>
      <c r="B39" s="192">
        <f>SUM(B37:B38)</f>
        <v>0</v>
      </c>
      <c r="C39" s="193">
        <f>SUM(C37:C38)</f>
        <v>0</v>
      </c>
      <c r="D39" s="27"/>
      <c r="E39" s="27"/>
      <c r="F39" s="27"/>
    </row>
    <row r="40" spans="1:14" x14ac:dyDescent="0.35">
      <c r="A40" s="73"/>
      <c r="B40" s="73"/>
      <c r="C40" s="73"/>
      <c r="D40" s="27"/>
      <c r="E40" s="27"/>
      <c r="F40" s="27"/>
    </row>
    <row r="41" spans="1:14" ht="15" thickBot="1" x14ac:dyDescent="0.4">
      <c r="A41" s="27"/>
      <c r="B41" s="27"/>
      <c r="C41" s="27"/>
      <c r="D41" s="27"/>
      <c r="E41" s="27"/>
      <c r="F41" s="27"/>
    </row>
    <row r="42" spans="1:14" x14ac:dyDescent="0.35">
      <c r="A42" s="73" t="s">
        <v>104</v>
      </c>
      <c r="B42" s="194" t="s">
        <v>105</v>
      </c>
      <c r="C42" s="195" t="s">
        <v>106</v>
      </c>
      <c r="D42" s="27"/>
      <c r="E42" s="27"/>
      <c r="F42" s="27"/>
    </row>
    <row r="43" spans="1:14" ht="15" thickBot="1" x14ac:dyDescent="0.4">
      <c r="A43" s="73"/>
      <c r="B43" s="97">
        <f>C37</f>
        <v>0</v>
      </c>
      <c r="C43" s="98">
        <f>C39</f>
        <v>0</v>
      </c>
      <c r="D43" s="27"/>
      <c r="E43" s="27"/>
      <c r="F43" s="27"/>
    </row>
    <row r="44" spans="1:14" x14ac:dyDescent="0.35">
      <c r="A44" s="73" t="s">
        <v>198</v>
      </c>
      <c r="B44" s="94">
        <f>B43/11</f>
        <v>0</v>
      </c>
      <c r="C44" s="91">
        <f>C43/11</f>
        <v>0</v>
      </c>
      <c r="D44" s="27"/>
      <c r="E44" s="27"/>
      <c r="F44" s="27"/>
    </row>
    <row r="45" spans="1:14" x14ac:dyDescent="0.35">
      <c r="A45" s="73" t="s">
        <v>199</v>
      </c>
      <c r="B45" s="95">
        <f>B44/20</f>
        <v>0</v>
      </c>
      <c r="C45" s="92">
        <f>C44/20</f>
        <v>0</v>
      </c>
      <c r="D45" s="27"/>
      <c r="E45" s="27"/>
      <c r="F45" s="27"/>
    </row>
    <row r="46" spans="1:14" ht="15" thickBot="1" x14ac:dyDescent="0.4">
      <c r="A46" s="73" t="s">
        <v>200</v>
      </c>
      <c r="B46" s="96">
        <f>B45/8</f>
        <v>0</v>
      </c>
      <c r="C46" s="93">
        <f>C45/8</f>
        <v>0</v>
      </c>
      <c r="D46" s="27"/>
      <c r="E46" s="27"/>
      <c r="F46" s="27"/>
    </row>
    <row r="47" spans="1:14" x14ac:dyDescent="0.35">
      <c r="A47" s="27"/>
      <c r="B47" s="27"/>
      <c r="C47" s="27"/>
      <c r="D47" s="27"/>
      <c r="E47" s="27"/>
      <c r="F47" s="27"/>
      <c r="N47" s="27"/>
    </row>
    <row r="48" spans="1:14" x14ac:dyDescent="0.35">
      <c r="B48" s="165"/>
      <c r="C48" s="165"/>
      <c r="D48" s="165"/>
      <c r="E48" s="27"/>
      <c r="F48" s="27"/>
    </row>
    <row r="49" spans="1:6" x14ac:dyDescent="0.35">
      <c r="A49" s="27"/>
      <c r="B49" s="165"/>
      <c r="C49" s="165"/>
      <c r="D49" s="165"/>
      <c r="E49" s="27"/>
      <c r="F49" s="27"/>
    </row>
    <row r="50" spans="1:6" x14ac:dyDescent="0.35">
      <c r="A50" s="27"/>
      <c r="B50" s="27"/>
      <c r="C50" s="27"/>
      <c r="D50" s="27"/>
      <c r="E50" s="27"/>
      <c r="F50" s="27"/>
    </row>
    <row r="51" spans="1:6" x14ac:dyDescent="0.35">
      <c r="A51" s="73" t="s">
        <v>107</v>
      </c>
      <c r="B51" s="27"/>
      <c r="C51" s="27"/>
      <c r="D51" s="27"/>
      <c r="E51" s="27"/>
      <c r="F51" s="27"/>
    </row>
    <row r="52" spans="1:6" x14ac:dyDescent="0.35">
      <c r="A52" s="27"/>
      <c r="B52" s="27"/>
      <c r="C52" s="27"/>
      <c r="D52" s="27"/>
      <c r="E52" s="27"/>
      <c r="F52" s="27"/>
    </row>
    <row r="53" spans="1:6" x14ac:dyDescent="0.35">
      <c r="A53" s="73" t="s">
        <v>108</v>
      </c>
      <c r="B53" s="27"/>
      <c r="C53" s="27"/>
      <c r="D53" s="27"/>
      <c r="E53" s="27"/>
      <c r="F53" s="27"/>
    </row>
    <row r="54" spans="1:6" x14ac:dyDescent="0.35">
      <c r="A54" s="27" t="s">
        <v>109</v>
      </c>
      <c r="B54" s="27"/>
      <c r="C54" s="27"/>
      <c r="D54" s="27"/>
      <c r="E54" s="27"/>
      <c r="F54" s="27"/>
    </row>
    <row r="55" spans="1:6" x14ac:dyDescent="0.35">
      <c r="A55" s="27" t="s">
        <v>110</v>
      </c>
      <c r="B55" s="27"/>
      <c r="C55" s="27"/>
      <c r="D55" s="27"/>
      <c r="E55" s="27"/>
      <c r="F55" s="27"/>
    </row>
    <row r="56" spans="1:6" x14ac:dyDescent="0.35">
      <c r="A56" s="27" t="s">
        <v>111</v>
      </c>
      <c r="B56" s="27"/>
      <c r="C56" s="27"/>
      <c r="D56" s="27"/>
      <c r="E56" s="27"/>
      <c r="F56" s="27"/>
    </row>
    <row r="57" spans="1:6" x14ac:dyDescent="0.35">
      <c r="A57" s="27"/>
      <c r="B57" s="27"/>
      <c r="C57" s="27"/>
      <c r="D57" s="27"/>
      <c r="E57" s="27"/>
      <c r="F57" s="27"/>
    </row>
    <row r="58" spans="1:6" x14ac:dyDescent="0.35">
      <c r="A58" s="73" t="s">
        <v>112</v>
      </c>
      <c r="B58" s="27"/>
      <c r="C58" s="27"/>
      <c r="D58" s="27"/>
      <c r="E58" s="27"/>
      <c r="F58" s="27"/>
    </row>
    <row r="59" spans="1:6" x14ac:dyDescent="0.35">
      <c r="A59" s="27" t="s">
        <v>113</v>
      </c>
      <c r="B59" s="27"/>
      <c r="C59" s="27"/>
      <c r="D59" s="27"/>
      <c r="E59" s="27"/>
      <c r="F59" s="27"/>
    </row>
    <row r="60" spans="1:6" x14ac:dyDescent="0.35">
      <c r="A60" s="27" t="s">
        <v>114</v>
      </c>
      <c r="B60" s="27"/>
      <c r="C60" s="27"/>
      <c r="D60" s="27"/>
      <c r="E60" s="27"/>
      <c r="F60" s="27"/>
    </row>
    <row r="61" spans="1:6" x14ac:dyDescent="0.35">
      <c r="A61" s="27" t="s">
        <v>211</v>
      </c>
      <c r="B61" s="27"/>
      <c r="C61" s="27"/>
      <c r="D61" s="27"/>
      <c r="E61" s="27"/>
      <c r="F61" s="27"/>
    </row>
    <row r="62" spans="1:6" x14ac:dyDescent="0.35">
      <c r="A62" s="27" t="s">
        <v>115</v>
      </c>
      <c r="B62" s="27"/>
      <c r="C62" s="27"/>
      <c r="D62" s="27"/>
      <c r="E62" s="27"/>
      <c r="F62" s="27"/>
    </row>
    <row r="63" spans="1:6" x14ac:dyDescent="0.35">
      <c r="A63" s="27" t="s">
        <v>116</v>
      </c>
      <c r="B63" s="27"/>
      <c r="C63" s="27"/>
      <c r="D63" s="27"/>
      <c r="E63" s="27"/>
      <c r="F63" s="27"/>
    </row>
    <row r="64" spans="1:6" x14ac:dyDescent="0.35">
      <c r="A64" s="27"/>
      <c r="B64" s="27"/>
      <c r="C64" s="27"/>
      <c r="D64" s="27"/>
      <c r="E64" s="27"/>
      <c r="F64" s="27"/>
    </row>
    <row r="65" spans="1:6" x14ac:dyDescent="0.35">
      <c r="A65" s="73" t="s">
        <v>117</v>
      </c>
      <c r="B65" s="27"/>
      <c r="C65" s="27"/>
      <c r="D65" s="27"/>
      <c r="E65" s="27"/>
      <c r="F65" s="27"/>
    </row>
    <row r="66" spans="1:6" x14ac:dyDescent="0.35">
      <c r="A66" s="27" t="s">
        <v>118</v>
      </c>
      <c r="B66" s="27"/>
      <c r="C66" s="27"/>
      <c r="D66" s="27"/>
      <c r="E66" s="27"/>
      <c r="F66" s="27"/>
    </row>
    <row r="67" spans="1:6" x14ac:dyDescent="0.35">
      <c r="A67" s="27" t="s">
        <v>119</v>
      </c>
      <c r="B67" s="27"/>
      <c r="C67" s="27"/>
      <c r="D67" s="27"/>
      <c r="E67" s="27"/>
      <c r="F67" s="27"/>
    </row>
    <row r="68" spans="1:6" x14ac:dyDescent="0.35">
      <c r="A68" s="27" t="s">
        <v>201</v>
      </c>
      <c r="B68" s="27"/>
      <c r="C68" s="27"/>
      <c r="D68" s="27"/>
      <c r="E68" s="27"/>
      <c r="F68" s="27"/>
    </row>
    <row r="69" spans="1:6" x14ac:dyDescent="0.35">
      <c r="A69" s="27"/>
      <c r="B69" s="27"/>
      <c r="C69" s="27"/>
      <c r="D69" s="27"/>
      <c r="E69" s="27"/>
      <c r="F69" s="27"/>
    </row>
    <row r="70" spans="1:6" x14ac:dyDescent="0.35">
      <c r="A70" s="73" t="s">
        <v>120</v>
      </c>
      <c r="B70" s="27"/>
      <c r="C70" s="27"/>
      <c r="D70" s="27"/>
      <c r="E70" s="27"/>
      <c r="F70" s="27"/>
    </row>
    <row r="71" spans="1:6" x14ac:dyDescent="0.35">
      <c r="A71" s="27" t="s">
        <v>121</v>
      </c>
      <c r="B71" s="27"/>
      <c r="C71" s="27"/>
      <c r="D71" s="27"/>
      <c r="E71" s="27"/>
      <c r="F71" s="27"/>
    </row>
    <row r="72" spans="1:6" x14ac:dyDescent="0.35">
      <c r="A72" s="198" t="s">
        <v>122</v>
      </c>
      <c r="B72" s="27"/>
      <c r="C72" s="27"/>
      <c r="D72" s="27"/>
      <c r="E72" s="27"/>
      <c r="F72" s="27"/>
    </row>
    <row r="73" spans="1:6" x14ac:dyDescent="0.35">
      <c r="A73" s="27" t="s">
        <v>212</v>
      </c>
      <c r="B73" s="27"/>
      <c r="C73" s="27"/>
      <c r="D73" s="27"/>
      <c r="E73" s="27"/>
      <c r="F73" s="27"/>
    </row>
    <row r="74" spans="1:6" x14ac:dyDescent="0.35">
      <c r="A74" s="197" t="s">
        <v>123</v>
      </c>
      <c r="B74" s="27"/>
      <c r="C74" s="27"/>
      <c r="D74" s="27"/>
      <c r="E74" s="27"/>
      <c r="F74" s="27"/>
    </row>
    <row r="75" spans="1:6" x14ac:dyDescent="0.35">
      <c r="A75" s="197"/>
      <c r="B75" s="27"/>
      <c r="C75" s="27"/>
      <c r="D75" s="27"/>
      <c r="E75" s="27"/>
      <c r="F75" s="27"/>
    </row>
    <row r="76" spans="1:6" x14ac:dyDescent="0.35">
      <c r="A76" s="73" t="s">
        <v>124</v>
      </c>
      <c r="B76" s="27"/>
      <c r="C76" s="27"/>
      <c r="D76" s="27"/>
      <c r="E76" s="27"/>
      <c r="F76" s="27"/>
    </row>
    <row r="77" spans="1:6" x14ac:dyDescent="0.35">
      <c r="A77" s="27" t="s">
        <v>125</v>
      </c>
      <c r="B77" s="27"/>
      <c r="C77" s="27"/>
      <c r="D77" s="27"/>
      <c r="E77" s="27"/>
      <c r="F77" s="27"/>
    </row>
    <row r="78" spans="1:6" x14ac:dyDescent="0.35">
      <c r="A78" s="27" t="s">
        <v>126</v>
      </c>
      <c r="B78" s="27"/>
      <c r="C78" s="27"/>
      <c r="D78" s="27"/>
      <c r="E78" s="27"/>
      <c r="F78" s="27"/>
    </row>
    <row r="79" spans="1:6" x14ac:dyDescent="0.35">
      <c r="A79" s="73"/>
      <c r="B79" s="27"/>
      <c r="C79" s="27"/>
      <c r="D79" s="27"/>
      <c r="E79" s="27"/>
      <c r="F79" s="27"/>
    </row>
    <row r="80" spans="1:6" x14ac:dyDescent="0.35">
      <c r="A80" s="73" t="s">
        <v>127</v>
      </c>
      <c r="B80" s="27"/>
      <c r="C80" s="27"/>
      <c r="D80" s="27"/>
      <c r="E80" s="27"/>
      <c r="F80" s="27"/>
    </row>
    <row r="81" spans="1:6" x14ac:dyDescent="0.35">
      <c r="A81" s="27" t="s">
        <v>128</v>
      </c>
      <c r="B81" s="27"/>
      <c r="C81" s="27"/>
      <c r="D81" s="27"/>
      <c r="E81" s="27"/>
      <c r="F81" s="27"/>
    </row>
    <row r="82" spans="1:6" x14ac:dyDescent="0.35">
      <c r="A82" s="27" t="s">
        <v>129</v>
      </c>
      <c r="B82" s="27"/>
      <c r="C82" s="27"/>
      <c r="D82" s="27"/>
      <c r="E82" s="27"/>
      <c r="F82" s="27"/>
    </row>
    <row r="83" spans="1:6" x14ac:dyDescent="0.35">
      <c r="A83" s="27" t="s">
        <v>130</v>
      </c>
      <c r="B83" s="27"/>
      <c r="C83" s="27"/>
      <c r="D83" s="27"/>
      <c r="E83" s="27"/>
      <c r="F83" s="27"/>
    </row>
    <row r="84" spans="1:6" x14ac:dyDescent="0.35">
      <c r="A84" s="27" t="s">
        <v>131</v>
      </c>
      <c r="B84" s="27"/>
      <c r="C84" s="27"/>
      <c r="D84" s="27"/>
      <c r="E84" s="27"/>
      <c r="F84" s="27"/>
    </row>
    <row r="85" spans="1:6" x14ac:dyDescent="0.35">
      <c r="A85" s="27" t="s">
        <v>132</v>
      </c>
      <c r="B85" s="27"/>
      <c r="C85" s="27"/>
      <c r="D85" s="27"/>
      <c r="E85" s="27"/>
      <c r="F85" s="27"/>
    </row>
    <row r="86" spans="1:6" x14ac:dyDescent="0.35">
      <c r="A86" s="27"/>
      <c r="B86" s="27"/>
      <c r="C86" s="27"/>
      <c r="D86" s="27"/>
      <c r="E86" s="27"/>
      <c r="F86" s="27"/>
    </row>
    <row r="87" spans="1:6" x14ac:dyDescent="0.35">
      <c r="A87" s="27"/>
      <c r="B87" s="27"/>
      <c r="C87" s="27"/>
      <c r="D87" s="27"/>
      <c r="E87" s="27"/>
      <c r="F87" s="27"/>
    </row>
    <row r="88" spans="1:6" x14ac:dyDescent="0.35">
      <c r="A88" s="73"/>
      <c r="B88" s="27"/>
      <c r="C88" s="27"/>
      <c r="D88" s="27"/>
      <c r="E88" s="27"/>
      <c r="F88" s="27"/>
    </row>
    <row r="89" spans="1:6" x14ac:dyDescent="0.35">
      <c r="A89" s="27"/>
      <c r="B89" s="27"/>
      <c r="C89" s="27"/>
      <c r="D89" s="27"/>
      <c r="E89" s="27"/>
      <c r="F89" s="27"/>
    </row>
    <row r="90" spans="1:6" x14ac:dyDescent="0.35">
      <c r="A90" s="27"/>
      <c r="B90" s="27"/>
      <c r="C90" s="27"/>
      <c r="D90" s="27"/>
      <c r="E90" s="27"/>
      <c r="F90" s="27"/>
    </row>
    <row r="91" spans="1:6" x14ac:dyDescent="0.35">
      <c r="A91" s="27"/>
      <c r="B91" s="27"/>
      <c r="C91" s="27"/>
      <c r="D91" s="27"/>
      <c r="E91" s="27"/>
      <c r="F91" s="27"/>
    </row>
    <row r="92" spans="1:6" x14ac:dyDescent="0.35">
      <c r="A92" s="27"/>
      <c r="B92" s="27"/>
      <c r="C92" s="27"/>
      <c r="D92" s="27"/>
      <c r="E92" s="27"/>
      <c r="F92" s="27"/>
    </row>
    <row r="93" spans="1:6" x14ac:dyDescent="0.35">
      <c r="A93" s="73"/>
      <c r="B93" s="27"/>
      <c r="C93" s="27"/>
      <c r="D93" s="27"/>
      <c r="E93" s="27"/>
      <c r="F93" s="27"/>
    </row>
    <row r="94" spans="1:6" x14ac:dyDescent="0.35">
      <c r="A94" s="27"/>
      <c r="B94" s="27"/>
      <c r="C94" s="27"/>
      <c r="D94" s="27"/>
      <c r="E94" s="27"/>
      <c r="F94" s="27"/>
    </row>
    <row r="95" spans="1:6" x14ac:dyDescent="0.35">
      <c r="A95" s="27"/>
      <c r="B95" s="27"/>
      <c r="C95" s="27"/>
      <c r="D95" s="27"/>
      <c r="E95" s="27"/>
      <c r="F95" s="27"/>
    </row>
    <row r="96" spans="1:6" x14ac:dyDescent="0.35">
      <c r="A96" s="27"/>
      <c r="B96" s="27"/>
      <c r="C96" s="27"/>
      <c r="D96" s="27"/>
      <c r="E96" s="27"/>
      <c r="F96" s="27"/>
    </row>
    <row r="97" spans="1:6" x14ac:dyDescent="0.35">
      <c r="A97" s="27"/>
      <c r="B97" s="27"/>
      <c r="C97" s="27"/>
      <c r="D97" s="27"/>
      <c r="E97" s="27"/>
      <c r="F97" s="27"/>
    </row>
    <row r="98" spans="1:6" x14ac:dyDescent="0.35">
      <c r="A98" s="27"/>
      <c r="B98" s="27"/>
      <c r="C98" s="27"/>
      <c r="D98" s="27"/>
      <c r="E98" s="27"/>
      <c r="F98" s="27"/>
    </row>
    <row r="99" spans="1:6" x14ac:dyDescent="0.35">
      <c r="A99" s="27"/>
      <c r="B99" s="27"/>
      <c r="C99" s="27"/>
      <c r="D99" s="27"/>
      <c r="E99" s="27"/>
      <c r="F99" s="27"/>
    </row>
    <row r="100" spans="1:6" x14ac:dyDescent="0.35">
      <c r="A100" s="27"/>
      <c r="B100" s="27"/>
      <c r="C100" s="27"/>
      <c r="D100" s="27"/>
      <c r="E100" s="27"/>
      <c r="F100" s="27"/>
    </row>
    <row r="101" spans="1:6" x14ac:dyDescent="0.35">
      <c r="A101" s="27"/>
    </row>
    <row r="102" spans="1:6" x14ac:dyDescent="0.35">
      <c r="A102" s="27"/>
    </row>
    <row r="103" spans="1:6" x14ac:dyDescent="0.35">
      <c r="A103" s="27"/>
    </row>
  </sheetData>
  <mergeCells count="1">
    <mergeCell ref="O3:Q3"/>
  </mergeCells>
  <hyperlinks>
    <hyperlink ref="A74" r:id="rId1" xr:uid="{00000000-0004-0000-0100-000000000000}"/>
    <hyperlink ref="E14" r:id="rId2" display="https://www.vero.fi/sv/privatpersoner/skattekort-och-skattedeklaration/skattekort/skatteprocentraknaren/" xr:uid="{39031A37-E679-4DB3-AA94-EE4092FBEAAE}"/>
  </hyperlinks>
  <pageMargins left="0.31496062992125984" right="0.31496062992125984" top="0.74803149606299213" bottom="0.74803149606299213" header="0.31496062992125984" footer="0.31496062992125984"/>
  <pageSetup paperSize="9" orientation="portrait" horizontalDpi="4294967295" verticalDpi="4294967295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"/>
  <sheetViews>
    <sheetView showGridLines="0" zoomScale="90" zoomScaleNormal="90" workbookViewId="0">
      <selection activeCell="K24" sqref="K24:L24"/>
    </sheetView>
  </sheetViews>
  <sheetFormatPr defaultColWidth="8.6328125" defaultRowHeight="14.5" x14ac:dyDescent="0.35"/>
  <cols>
    <col min="1" max="1" width="33.453125" customWidth="1"/>
    <col min="2" max="2" width="19.6328125" customWidth="1"/>
    <col min="3" max="3" width="12.453125" customWidth="1"/>
    <col min="4" max="4" width="19.6328125" customWidth="1"/>
    <col min="5" max="5" width="12.453125" customWidth="1"/>
    <col min="6" max="6" width="19.6328125" customWidth="1"/>
    <col min="7" max="7" width="11.453125" customWidth="1"/>
    <col min="8" max="8" width="19.6328125" customWidth="1"/>
    <col min="9" max="9" width="10.6328125" customWidth="1"/>
    <col min="10" max="10" width="19.6328125" customWidth="1"/>
    <col min="11" max="11" width="10.36328125" customWidth="1"/>
    <col min="12" max="12" width="19.6328125" customWidth="1"/>
    <col min="13" max="13" width="12.36328125" customWidth="1"/>
    <col min="14" max="14" width="19.453125" customWidth="1"/>
    <col min="15" max="15" width="13" customWidth="1"/>
  </cols>
  <sheetData>
    <row r="1" spans="1:18" ht="17.5" x14ac:dyDescent="0.35">
      <c r="A1" s="100" t="s">
        <v>133</v>
      </c>
      <c r="B1" s="10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7.5" x14ac:dyDescent="0.35">
      <c r="A3" s="267"/>
      <c r="B3" s="255" t="s">
        <v>134</v>
      </c>
      <c r="C3" s="253" t="s">
        <v>135</v>
      </c>
      <c r="D3" s="255" t="s">
        <v>136</v>
      </c>
      <c r="E3" s="253" t="s">
        <v>135</v>
      </c>
      <c r="F3" s="255" t="s">
        <v>137</v>
      </c>
      <c r="G3" s="253" t="s">
        <v>135</v>
      </c>
      <c r="H3" s="255" t="s">
        <v>138</v>
      </c>
      <c r="I3" s="253" t="s">
        <v>135</v>
      </c>
      <c r="J3" s="255" t="s">
        <v>139</v>
      </c>
      <c r="K3" s="253" t="s">
        <v>135</v>
      </c>
      <c r="L3" s="255" t="s">
        <v>140</v>
      </c>
      <c r="M3" s="253" t="s">
        <v>135</v>
      </c>
      <c r="N3" s="124" t="s">
        <v>141</v>
      </c>
      <c r="O3" s="1"/>
      <c r="P3" s="1"/>
      <c r="Q3" s="1"/>
      <c r="R3" s="1"/>
    </row>
    <row r="4" spans="1:18" ht="18" thickBot="1" x14ac:dyDescent="0.4">
      <c r="A4" s="268"/>
      <c r="B4" s="256"/>
      <c r="C4" s="254"/>
      <c r="D4" s="256"/>
      <c r="E4" s="254"/>
      <c r="F4" s="256"/>
      <c r="G4" s="254"/>
      <c r="H4" s="256"/>
      <c r="I4" s="254"/>
      <c r="J4" s="256"/>
      <c r="K4" s="254"/>
      <c r="L4" s="256"/>
      <c r="M4" s="254"/>
      <c r="N4" s="203" t="s">
        <v>142</v>
      </c>
      <c r="O4" s="1"/>
      <c r="P4" s="1"/>
      <c r="Q4" s="1"/>
      <c r="R4" s="1"/>
    </row>
    <row r="5" spans="1:18" ht="18" thickBot="1" x14ac:dyDescent="0.4">
      <c r="A5" s="123" t="s">
        <v>143</v>
      </c>
      <c r="B5" s="211"/>
      <c r="C5" s="71"/>
      <c r="D5" s="211"/>
      <c r="E5" s="71"/>
      <c r="F5" s="211"/>
      <c r="G5" s="71"/>
      <c r="H5" s="211"/>
      <c r="I5" s="71"/>
      <c r="J5" s="211"/>
      <c r="K5" s="71"/>
      <c r="L5" s="211"/>
      <c r="M5" s="71"/>
      <c r="N5" s="35"/>
      <c r="O5" s="1"/>
      <c r="P5" s="1"/>
      <c r="Q5" s="1"/>
      <c r="R5" s="1"/>
    </row>
    <row r="6" spans="1:18" ht="17.5" x14ac:dyDescent="0.35">
      <c r="A6" s="31"/>
      <c r="B6" s="20" t="s">
        <v>144</v>
      </c>
      <c r="C6" s="212"/>
      <c r="D6" s="20" t="s">
        <v>144</v>
      </c>
      <c r="E6" s="214"/>
      <c r="F6" s="20" t="s">
        <v>144</v>
      </c>
      <c r="G6" s="214"/>
      <c r="H6" s="20" t="s">
        <v>144</v>
      </c>
      <c r="I6" s="214"/>
      <c r="J6" s="20" t="s">
        <v>144</v>
      </c>
      <c r="K6" s="214"/>
      <c r="L6" s="20" t="s">
        <v>144</v>
      </c>
      <c r="M6" s="214"/>
      <c r="N6" s="36"/>
      <c r="O6" s="1"/>
      <c r="P6" s="1"/>
      <c r="Q6" s="1"/>
      <c r="R6" s="1"/>
    </row>
    <row r="7" spans="1:18" ht="18" thickBot="1" x14ac:dyDescent="0.4">
      <c r="A7" s="32"/>
      <c r="B7" s="168" t="s">
        <v>145</v>
      </c>
      <c r="C7" s="213"/>
      <c r="D7" s="168" t="s">
        <v>145</v>
      </c>
      <c r="E7" s="215"/>
      <c r="F7" s="168" t="s">
        <v>145</v>
      </c>
      <c r="G7" s="215"/>
      <c r="H7" s="168" t="s">
        <v>145</v>
      </c>
      <c r="I7" s="215"/>
      <c r="J7" s="168" t="s">
        <v>145</v>
      </c>
      <c r="K7" s="215"/>
      <c r="L7" s="168" t="s">
        <v>145</v>
      </c>
      <c r="M7" s="215"/>
      <c r="N7" s="37"/>
      <c r="O7" s="1"/>
      <c r="P7" s="1"/>
      <c r="Q7" s="1"/>
      <c r="R7" s="1"/>
    </row>
    <row r="8" spans="1:18" ht="17.5" x14ac:dyDescent="0.35">
      <c r="A8" s="32"/>
      <c r="B8" s="169" t="s">
        <v>146</v>
      </c>
      <c r="C8" s="14">
        <f>C6-C7</f>
        <v>0</v>
      </c>
      <c r="D8" s="169" t="s">
        <v>146</v>
      </c>
      <c r="E8" s="7">
        <f>E6-E7</f>
        <v>0</v>
      </c>
      <c r="F8" s="169" t="s">
        <v>146</v>
      </c>
      <c r="G8" s="7">
        <f>G6-G7</f>
        <v>0</v>
      </c>
      <c r="H8" s="169" t="s">
        <v>146</v>
      </c>
      <c r="I8" s="7">
        <f>I6-I7</f>
        <v>0</v>
      </c>
      <c r="J8" s="169" t="s">
        <v>146</v>
      </c>
      <c r="K8" s="7">
        <f>K6-K7</f>
        <v>0</v>
      </c>
      <c r="L8" s="169" t="s">
        <v>146</v>
      </c>
      <c r="M8" s="7">
        <f>M6-M7</f>
        <v>0</v>
      </c>
      <c r="N8" s="31"/>
      <c r="O8" s="1"/>
      <c r="P8" s="1"/>
      <c r="Q8" s="1"/>
      <c r="R8" s="1"/>
    </row>
    <row r="9" spans="1:18" ht="18" thickBot="1" x14ac:dyDescent="0.4">
      <c r="A9" s="64"/>
      <c r="B9" s="22"/>
      <c r="C9" s="23"/>
      <c r="D9" s="22"/>
      <c r="E9" s="24"/>
      <c r="F9" s="22"/>
      <c r="G9" s="24"/>
      <c r="H9" s="22"/>
      <c r="I9" s="24"/>
      <c r="J9" s="22"/>
      <c r="K9" s="24"/>
      <c r="L9" s="22"/>
      <c r="M9" s="24"/>
      <c r="N9" s="32"/>
      <c r="O9" s="1"/>
      <c r="P9" s="1"/>
      <c r="Q9" s="1"/>
      <c r="R9" s="1"/>
    </row>
    <row r="10" spans="1:18" ht="18" thickBot="1" x14ac:dyDescent="0.4">
      <c r="A10" s="125" t="s">
        <v>147</v>
      </c>
      <c r="B10" s="126" t="s">
        <v>148</v>
      </c>
      <c r="C10" s="127"/>
      <c r="D10" s="126" t="s">
        <v>148</v>
      </c>
      <c r="E10" s="128"/>
      <c r="F10" s="126" t="s">
        <v>148</v>
      </c>
      <c r="G10" s="128"/>
      <c r="H10" s="126" t="s">
        <v>148</v>
      </c>
      <c r="I10" s="128"/>
      <c r="J10" s="126" t="s">
        <v>148</v>
      </c>
      <c r="K10" s="128"/>
      <c r="L10" s="126" t="s">
        <v>148</v>
      </c>
      <c r="M10" s="128"/>
      <c r="N10" s="129" t="s">
        <v>149</v>
      </c>
      <c r="O10" s="1"/>
      <c r="P10" s="1"/>
      <c r="Q10" s="1"/>
      <c r="R10" s="1"/>
    </row>
    <row r="11" spans="1:18" ht="17.5" x14ac:dyDescent="0.35">
      <c r="A11" s="205" t="s">
        <v>150</v>
      </c>
      <c r="B11" s="206"/>
      <c r="C11" s="107">
        <f>B11*C8</f>
        <v>0</v>
      </c>
      <c r="D11" s="206"/>
      <c r="E11" s="113">
        <f>D11*E8</f>
        <v>0</v>
      </c>
      <c r="F11" s="206"/>
      <c r="G11" s="113">
        <f>F11*G8</f>
        <v>0</v>
      </c>
      <c r="H11" s="206"/>
      <c r="I11" s="113">
        <f>H11*I8</f>
        <v>0</v>
      </c>
      <c r="J11" s="206"/>
      <c r="K11" s="113">
        <f>J11*K8</f>
        <v>0</v>
      </c>
      <c r="L11" s="206"/>
      <c r="M11" s="113">
        <f>L11*M8</f>
        <v>0</v>
      </c>
      <c r="N11" s="119">
        <f t="shared" ref="N11:N18" si="0">C11+E11+G11+I11+K11+M11</f>
        <v>0</v>
      </c>
      <c r="O11" s="1"/>
      <c r="P11" s="1"/>
      <c r="Q11" s="1"/>
      <c r="R11" s="1"/>
    </row>
    <row r="12" spans="1:18" ht="17.5" x14ac:dyDescent="0.35">
      <c r="A12" s="207" t="s">
        <v>151</v>
      </c>
      <c r="B12" s="208"/>
      <c r="C12" s="108">
        <f>B12*C8</f>
        <v>0</v>
      </c>
      <c r="D12" s="208"/>
      <c r="E12" s="114">
        <f>D12*E8</f>
        <v>0</v>
      </c>
      <c r="F12" s="208"/>
      <c r="G12" s="114">
        <f>F12*G8</f>
        <v>0</v>
      </c>
      <c r="H12" s="208"/>
      <c r="I12" s="114">
        <f>H12*I8</f>
        <v>0</v>
      </c>
      <c r="J12" s="208"/>
      <c r="K12" s="114">
        <f>J12*K8</f>
        <v>0</v>
      </c>
      <c r="L12" s="208"/>
      <c r="M12" s="114">
        <f>L12*M8</f>
        <v>0</v>
      </c>
      <c r="N12" s="119">
        <f t="shared" si="0"/>
        <v>0</v>
      </c>
      <c r="O12" s="1"/>
      <c r="P12" s="1"/>
      <c r="Q12" s="1"/>
      <c r="R12" s="1"/>
    </row>
    <row r="13" spans="1:18" ht="17.5" x14ac:dyDescent="0.35">
      <c r="A13" s="207" t="s">
        <v>152</v>
      </c>
      <c r="B13" s="208"/>
      <c r="C13" s="108">
        <f>B13*C8</f>
        <v>0</v>
      </c>
      <c r="D13" s="208"/>
      <c r="E13" s="114">
        <f>D13*E8</f>
        <v>0</v>
      </c>
      <c r="F13" s="208"/>
      <c r="G13" s="114">
        <f>F13*G8</f>
        <v>0</v>
      </c>
      <c r="H13" s="208"/>
      <c r="I13" s="114">
        <f>H13*I8</f>
        <v>0</v>
      </c>
      <c r="J13" s="208"/>
      <c r="K13" s="114">
        <f>J13*K8</f>
        <v>0</v>
      </c>
      <c r="L13" s="208"/>
      <c r="M13" s="114">
        <f>L13*M8</f>
        <v>0</v>
      </c>
      <c r="N13" s="119">
        <f t="shared" si="0"/>
        <v>0</v>
      </c>
      <c r="O13" s="1"/>
      <c r="P13" s="1"/>
      <c r="Q13" s="1"/>
      <c r="R13" s="1"/>
    </row>
    <row r="14" spans="1:18" ht="17.5" x14ac:dyDescent="0.35">
      <c r="A14" s="207" t="s">
        <v>153</v>
      </c>
      <c r="B14" s="208"/>
      <c r="C14" s="108">
        <f>B14*C8</f>
        <v>0</v>
      </c>
      <c r="D14" s="208"/>
      <c r="E14" s="114">
        <f>D14*E8</f>
        <v>0</v>
      </c>
      <c r="F14" s="208"/>
      <c r="G14" s="114">
        <f>F14*G8</f>
        <v>0</v>
      </c>
      <c r="H14" s="208"/>
      <c r="I14" s="114">
        <f>H14*I8</f>
        <v>0</v>
      </c>
      <c r="J14" s="208"/>
      <c r="K14" s="114">
        <f>J14*K8</f>
        <v>0</v>
      </c>
      <c r="L14" s="208"/>
      <c r="M14" s="114">
        <f>L14*M8</f>
        <v>0</v>
      </c>
      <c r="N14" s="119">
        <f t="shared" si="0"/>
        <v>0</v>
      </c>
      <c r="O14" s="1"/>
      <c r="P14" s="1"/>
      <c r="Q14" s="1"/>
      <c r="R14" s="1"/>
    </row>
    <row r="15" spans="1:18" ht="17.5" x14ac:dyDescent="0.35">
      <c r="A15" s="207" t="s">
        <v>154</v>
      </c>
      <c r="B15" s="208"/>
      <c r="C15" s="108">
        <f>B15*C8</f>
        <v>0</v>
      </c>
      <c r="D15" s="208"/>
      <c r="E15" s="114">
        <f>D15*E8</f>
        <v>0</v>
      </c>
      <c r="F15" s="208"/>
      <c r="G15" s="114">
        <f>F15*G8</f>
        <v>0</v>
      </c>
      <c r="H15" s="208"/>
      <c r="I15" s="114">
        <f>H15*I8</f>
        <v>0</v>
      </c>
      <c r="J15" s="208"/>
      <c r="K15" s="114">
        <f>J15*K8</f>
        <v>0</v>
      </c>
      <c r="L15" s="208"/>
      <c r="M15" s="114">
        <f>L15*M8</f>
        <v>0</v>
      </c>
      <c r="N15" s="119">
        <f t="shared" si="0"/>
        <v>0</v>
      </c>
      <c r="O15" s="1"/>
      <c r="P15" s="1"/>
      <c r="Q15" s="1"/>
      <c r="R15" s="1"/>
    </row>
    <row r="16" spans="1:18" ht="18" thickBot="1" x14ac:dyDescent="0.4">
      <c r="A16" s="209" t="s">
        <v>155</v>
      </c>
      <c r="B16" s="210"/>
      <c r="C16" s="109">
        <f>B16*C8</f>
        <v>0</v>
      </c>
      <c r="D16" s="210"/>
      <c r="E16" s="114">
        <f>D16*E8</f>
        <v>0</v>
      </c>
      <c r="F16" s="210"/>
      <c r="G16" s="118">
        <f>F16*G8</f>
        <v>0</v>
      </c>
      <c r="H16" s="210"/>
      <c r="I16" s="118">
        <f>H16*I8</f>
        <v>0</v>
      </c>
      <c r="J16" s="210"/>
      <c r="K16" s="118">
        <f>J16*K8</f>
        <v>0</v>
      </c>
      <c r="L16" s="210"/>
      <c r="M16" s="118">
        <f>L16*M8</f>
        <v>0</v>
      </c>
      <c r="N16" s="119">
        <f t="shared" si="0"/>
        <v>0</v>
      </c>
      <c r="O16" s="1"/>
      <c r="P16" s="1"/>
      <c r="Q16" s="1"/>
      <c r="R16" s="1"/>
    </row>
    <row r="17" spans="1:18" ht="17.5" x14ac:dyDescent="0.35">
      <c r="A17" s="68" t="s">
        <v>156</v>
      </c>
      <c r="B17" s="12"/>
      <c r="C17" s="110">
        <f>SUM(C11:C16)</f>
        <v>0</v>
      </c>
      <c r="D17" s="10"/>
      <c r="E17" s="115">
        <f>SUM(E11:E16)</f>
        <v>0</v>
      </c>
      <c r="F17" s="19"/>
      <c r="G17" s="115">
        <f>SUM(G11:G16)</f>
        <v>0</v>
      </c>
      <c r="H17" s="10"/>
      <c r="I17" s="115">
        <f>SUM(I11:I16)</f>
        <v>0</v>
      </c>
      <c r="J17" s="21"/>
      <c r="K17" s="115">
        <f>SUM(K11:K16)</f>
        <v>0</v>
      </c>
      <c r="L17" s="21"/>
      <c r="M17" s="115">
        <f>SUM(M11:M16)</f>
        <v>0</v>
      </c>
      <c r="N17" s="120">
        <f t="shared" si="0"/>
        <v>0</v>
      </c>
      <c r="O17" s="1"/>
      <c r="P17" s="1"/>
      <c r="Q17" s="1"/>
      <c r="R17" s="1"/>
    </row>
    <row r="18" spans="1:18" ht="17.5" x14ac:dyDescent="0.35">
      <c r="A18" s="69" t="s">
        <v>157</v>
      </c>
      <c r="B18" s="55">
        <f>SUM(B11:B17)</f>
        <v>0</v>
      </c>
      <c r="C18" s="111">
        <f>B18*C6</f>
        <v>0</v>
      </c>
      <c r="D18" s="55">
        <f>SUM(D11:D17)</f>
        <v>0</v>
      </c>
      <c r="E18" s="116">
        <f>D18*E6</f>
        <v>0</v>
      </c>
      <c r="F18" s="55">
        <f>SUM(F11:F17)</f>
        <v>0</v>
      </c>
      <c r="G18" s="116">
        <f>F18*G6</f>
        <v>0</v>
      </c>
      <c r="H18" s="55">
        <f>SUM(H11:H17)</f>
        <v>0</v>
      </c>
      <c r="I18" s="116">
        <f>H18*I6</f>
        <v>0</v>
      </c>
      <c r="J18" s="55">
        <f>SUM(J11:J17)</f>
        <v>0</v>
      </c>
      <c r="K18" s="116">
        <f>J18*K6</f>
        <v>0</v>
      </c>
      <c r="L18" s="55">
        <f>SUM(L11:L17)</f>
        <v>0</v>
      </c>
      <c r="M18" s="116">
        <f>L18*M6</f>
        <v>0</v>
      </c>
      <c r="N18" s="121">
        <f t="shared" si="0"/>
        <v>0</v>
      </c>
      <c r="O18" s="1"/>
      <c r="P18" s="1"/>
      <c r="Q18" s="1"/>
      <c r="R18" s="1"/>
    </row>
    <row r="19" spans="1:18" ht="18" thickBot="1" x14ac:dyDescent="0.4">
      <c r="A19" s="30" t="s">
        <v>158</v>
      </c>
      <c r="B19" s="13"/>
      <c r="C19" s="112">
        <f>- B18*C7</f>
        <v>0</v>
      </c>
      <c r="D19" s="13"/>
      <c r="E19" s="117">
        <f>-D18*E7</f>
        <v>0</v>
      </c>
      <c r="F19" s="13"/>
      <c r="G19" s="117">
        <f>-F18*G7</f>
        <v>0</v>
      </c>
      <c r="H19" s="13"/>
      <c r="I19" s="117">
        <f>-H18*I7</f>
        <v>0</v>
      </c>
      <c r="J19" s="13"/>
      <c r="K19" s="117">
        <f>-J18*K7</f>
        <v>0</v>
      </c>
      <c r="L19" s="13"/>
      <c r="M19" s="117">
        <f>-L18*M7</f>
        <v>0</v>
      </c>
      <c r="N19" s="122">
        <f>SUM(B19:M19)</f>
        <v>0</v>
      </c>
      <c r="O19" s="1"/>
      <c r="P19" s="1"/>
      <c r="Q19" s="1"/>
      <c r="R19" s="1"/>
    </row>
    <row r="20" spans="1:18" ht="18" thickBot="1" x14ac:dyDescent="0.4">
      <c r="A20" s="29"/>
      <c r="B20" s="1"/>
      <c r="C20" s="1"/>
      <c r="D20" s="1"/>
      <c r="E20" s="1"/>
      <c r="F20" s="1"/>
      <c r="G20" s="1"/>
      <c r="H20" s="1"/>
      <c r="I20" s="1"/>
      <c r="J20" s="1"/>
      <c r="K20" s="1"/>
      <c r="L20" s="175"/>
      <c r="M20" s="130" t="s">
        <v>159</v>
      </c>
      <c r="N20" s="131" t="s">
        <v>160</v>
      </c>
      <c r="O20" s="101"/>
      <c r="P20" s="1"/>
      <c r="Q20" s="1"/>
      <c r="R20" s="1"/>
    </row>
    <row r="21" spans="1:18" ht="17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261" t="s">
        <v>161</v>
      </c>
      <c r="L21" s="262"/>
      <c r="M21" s="171">
        <f>N18</f>
        <v>0</v>
      </c>
      <c r="N21" s="105">
        <f>M21*12</f>
        <v>0</v>
      </c>
      <c r="O21" s="102"/>
      <c r="P21" s="1"/>
      <c r="Q21" s="1"/>
      <c r="R21" s="1"/>
    </row>
    <row r="22" spans="1:18" ht="17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263" t="s">
        <v>162</v>
      </c>
      <c r="L22" s="264"/>
      <c r="M22" s="172">
        <f>N19</f>
        <v>0</v>
      </c>
      <c r="N22" s="106">
        <f>M22*12</f>
        <v>0</v>
      </c>
      <c r="O22" s="102"/>
      <c r="P22" s="1"/>
      <c r="Q22" s="1"/>
      <c r="R22" s="1"/>
    </row>
    <row r="23" spans="1:18" ht="18" thickBo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263" t="s">
        <v>163</v>
      </c>
      <c r="L23" s="264"/>
      <c r="M23" s="173">
        <f>N17</f>
        <v>0</v>
      </c>
      <c r="N23" s="106">
        <f>M23*12</f>
        <v>0</v>
      </c>
      <c r="O23" s="102"/>
      <c r="P23" s="1"/>
      <c r="Q23" s="1"/>
      <c r="R23" s="1"/>
    </row>
    <row r="24" spans="1:18" ht="72" customHeight="1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265" t="s">
        <v>164</v>
      </c>
      <c r="L24" s="266"/>
      <c r="M24" s="174">
        <f>Lönsamhetskalkyl!B44</f>
        <v>0</v>
      </c>
      <c r="N24" s="132">
        <f>M24*12</f>
        <v>0</v>
      </c>
      <c r="O24" s="102"/>
      <c r="P24" s="1"/>
      <c r="Q24" s="1"/>
      <c r="R24" s="1"/>
    </row>
    <row r="25" spans="1:18" ht="27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251" t="s">
        <v>165</v>
      </c>
      <c r="L25" s="252"/>
      <c r="M25" s="171">
        <f>M23-M24</f>
        <v>0</v>
      </c>
      <c r="N25" s="106"/>
      <c r="O25" s="103"/>
      <c r="P25" s="1"/>
      <c r="Q25" s="1"/>
      <c r="R25" s="1"/>
    </row>
    <row r="26" spans="1:18" ht="18" thickBo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259" t="s">
        <v>166</v>
      </c>
      <c r="L26" s="260"/>
      <c r="M26" s="257" t="str">
        <f>IF(M23&gt;M24,M24/M23,"Försäljningsbidraget räcker inte")</f>
        <v>Försäljningsbidraget räcker inte</v>
      </c>
      <c r="N26" s="258"/>
      <c r="O26" s="103"/>
      <c r="P26" s="1"/>
      <c r="Q26" s="1"/>
      <c r="R26" s="1"/>
    </row>
    <row r="27" spans="1:18" ht="17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1"/>
      <c r="P27" s="1"/>
      <c r="Q27" s="1"/>
      <c r="R27" s="1"/>
    </row>
    <row r="28" spans="1:18" ht="17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04"/>
      <c r="L28" s="170"/>
      <c r="M28" s="170"/>
      <c r="N28" s="170"/>
      <c r="O28" s="1"/>
      <c r="P28" s="1"/>
      <c r="Q28" s="1"/>
      <c r="R28" s="1"/>
    </row>
    <row r="29" spans="1:18" ht="17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70"/>
      <c r="M29" s="170"/>
      <c r="N29" s="170"/>
      <c r="O29" s="1"/>
      <c r="P29" s="1"/>
      <c r="Q29" s="1"/>
      <c r="R29" s="1"/>
    </row>
    <row r="30" spans="1:18" ht="17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7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7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7.5" x14ac:dyDescent="0.35">
      <c r="A33" s="1"/>
      <c r="B33" s="1"/>
      <c r="C33" s="1"/>
      <c r="D33" s="1"/>
      <c r="E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7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7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7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7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7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mergeCells count="20">
    <mergeCell ref="A3:A4"/>
    <mergeCell ref="C3:C4"/>
    <mergeCell ref="E3:E4"/>
    <mergeCell ref="G3:G4"/>
    <mergeCell ref="I3:I4"/>
    <mergeCell ref="B3:B4"/>
    <mergeCell ref="D3:D4"/>
    <mergeCell ref="F3:F4"/>
    <mergeCell ref="H3:H4"/>
    <mergeCell ref="K25:L25"/>
    <mergeCell ref="K3:K4"/>
    <mergeCell ref="J3:J4"/>
    <mergeCell ref="L3:L4"/>
    <mergeCell ref="M26:N26"/>
    <mergeCell ref="K26:L26"/>
    <mergeCell ref="M3:M4"/>
    <mergeCell ref="K21:L21"/>
    <mergeCell ref="K22:L22"/>
    <mergeCell ref="K23:L23"/>
    <mergeCell ref="K24:L24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showGridLines="0" zoomScale="94" zoomScaleNormal="94" workbookViewId="0">
      <selection activeCell="K25" sqref="K25:L25"/>
    </sheetView>
  </sheetViews>
  <sheetFormatPr defaultColWidth="8.6328125" defaultRowHeight="14.5" x14ac:dyDescent="0.35"/>
  <cols>
    <col min="1" max="1" width="33.453125" customWidth="1"/>
    <col min="2" max="2" width="28.90625" customWidth="1"/>
    <col min="3" max="3" width="12.453125" customWidth="1"/>
    <col min="4" max="4" width="30" customWidth="1"/>
    <col min="5" max="5" width="12.453125" customWidth="1"/>
    <col min="6" max="6" width="29.453125" customWidth="1"/>
    <col min="7" max="7" width="11.453125" customWidth="1"/>
    <col min="8" max="8" width="29.6328125" customWidth="1"/>
    <col min="9" max="9" width="10.6328125" customWidth="1"/>
    <col min="10" max="10" width="29.36328125" customWidth="1"/>
    <col min="11" max="11" width="10.36328125" customWidth="1"/>
    <col min="12" max="12" width="29.36328125" customWidth="1"/>
    <col min="13" max="13" width="11.08984375" customWidth="1"/>
    <col min="14" max="14" width="13.6328125" customWidth="1"/>
    <col min="15" max="15" width="13" customWidth="1"/>
  </cols>
  <sheetData>
    <row r="1" spans="1:18" ht="17.5" x14ac:dyDescent="0.35">
      <c r="A1" s="100" t="s">
        <v>167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thickBot="1" x14ac:dyDescent="0.4">
      <c r="A2" s="1" t="s">
        <v>168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7.5" x14ac:dyDescent="0.35">
      <c r="A3" s="61"/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44" t="s">
        <v>141</v>
      </c>
      <c r="O3" s="1"/>
      <c r="P3" s="1"/>
      <c r="Q3" s="1"/>
      <c r="R3" s="1"/>
    </row>
    <row r="4" spans="1:18" ht="18" thickBot="1" x14ac:dyDescent="0.4">
      <c r="A4" s="62"/>
      <c r="B4" s="200" t="s">
        <v>169</v>
      </c>
      <c r="C4" s="42" t="s">
        <v>170</v>
      </c>
      <c r="D4" s="200" t="s">
        <v>171</v>
      </c>
      <c r="E4" s="42" t="s">
        <v>170</v>
      </c>
      <c r="F4" s="200" t="s">
        <v>172</v>
      </c>
      <c r="G4" s="42" t="s">
        <v>170</v>
      </c>
      <c r="H4" s="200" t="s">
        <v>173</v>
      </c>
      <c r="I4" s="42" t="s">
        <v>170</v>
      </c>
      <c r="J4" s="200" t="s">
        <v>174</v>
      </c>
      <c r="K4" s="42" t="s">
        <v>170</v>
      </c>
      <c r="L4" s="200" t="s">
        <v>175</v>
      </c>
      <c r="M4" s="42" t="s">
        <v>170</v>
      </c>
      <c r="N4" s="43" t="s">
        <v>176</v>
      </c>
      <c r="O4" s="1"/>
      <c r="P4" s="1"/>
      <c r="Q4" s="1"/>
      <c r="R4" s="1"/>
    </row>
    <row r="5" spans="1:18" ht="31" thickBot="1" x14ac:dyDescent="0.4">
      <c r="A5" s="70" t="s">
        <v>177</v>
      </c>
      <c r="B5" s="47" t="s">
        <v>178</v>
      </c>
      <c r="C5" s="71"/>
      <c r="D5" s="47" t="s">
        <v>179</v>
      </c>
      <c r="E5" s="71"/>
      <c r="F5" s="233" t="s">
        <v>180</v>
      </c>
      <c r="G5" s="71"/>
      <c r="H5" s="47" t="s">
        <v>181</v>
      </c>
      <c r="I5" s="71"/>
      <c r="J5" s="47" t="s">
        <v>182</v>
      </c>
      <c r="K5" s="71"/>
      <c r="L5" s="47" t="s">
        <v>183</v>
      </c>
      <c r="M5" s="71"/>
      <c r="N5" s="35"/>
      <c r="O5" s="1"/>
      <c r="P5" s="1"/>
      <c r="Q5" s="1"/>
      <c r="R5" s="1"/>
    </row>
    <row r="6" spans="1:18" ht="17.5" x14ac:dyDescent="0.35">
      <c r="A6" s="31"/>
      <c r="B6" s="20" t="s">
        <v>184</v>
      </c>
      <c r="C6" s="48">
        <v>85.9</v>
      </c>
      <c r="D6" s="20" t="s">
        <v>184</v>
      </c>
      <c r="E6" s="50">
        <v>61.71</v>
      </c>
      <c r="F6" s="20" t="s">
        <v>184</v>
      </c>
      <c r="G6" s="50">
        <v>28.23</v>
      </c>
      <c r="H6" s="20" t="s">
        <v>184</v>
      </c>
      <c r="I6" s="50">
        <v>23.39</v>
      </c>
      <c r="J6" s="20" t="s">
        <v>184</v>
      </c>
      <c r="K6" s="50">
        <v>75.84</v>
      </c>
      <c r="L6" s="20" t="s">
        <v>184</v>
      </c>
      <c r="M6" s="50">
        <v>24</v>
      </c>
      <c r="N6" s="36"/>
      <c r="O6" s="1"/>
      <c r="P6" s="1"/>
      <c r="Q6" s="1"/>
      <c r="R6" s="1"/>
    </row>
    <row r="7" spans="1:18" ht="18" thickBot="1" x14ac:dyDescent="0.4">
      <c r="A7" s="32"/>
      <c r="B7" s="8" t="s">
        <v>185</v>
      </c>
      <c r="C7" s="49">
        <v>10</v>
      </c>
      <c r="D7" s="8" t="s">
        <v>185</v>
      </c>
      <c r="E7" s="51">
        <v>7</v>
      </c>
      <c r="F7" s="8" t="s">
        <v>185</v>
      </c>
      <c r="G7" s="51">
        <v>1.5</v>
      </c>
      <c r="H7" s="8" t="s">
        <v>185</v>
      </c>
      <c r="I7" s="51">
        <v>3</v>
      </c>
      <c r="J7" s="8" t="s">
        <v>185</v>
      </c>
      <c r="K7" s="51">
        <v>5</v>
      </c>
      <c r="L7" s="8" t="s">
        <v>185</v>
      </c>
      <c r="M7" s="51">
        <v>12</v>
      </c>
      <c r="N7" s="37"/>
      <c r="O7" s="1"/>
      <c r="P7" s="1"/>
      <c r="Q7" s="1"/>
      <c r="R7" s="1"/>
    </row>
    <row r="8" spans="1:18" ht="17.5" x14ac:dyDescent="0.35">
      <c r="A8" s="32"/>
      <c r="B8" s="6" t="s">
        <v>186</v>
      </c>
      <c r="C8" s="14">
        <f>C6-C7</f>
        <v>75.900000000000006</v>
      </c>
      <c r="D8" s="6" t="s">
        <v>186</v>
      </c>
      <c r="E8" s="7">
        <f>E6-E7</f>
        <v>54.71</v>
      </c>
      <c r="F8" s="6" t="s">
        <v>186</v>
      </c>
      <c r="G8" s="7">
        <f>G6-G7</f>
        <v>26.73</v>
      </c>
      <c r="H8" s="6" t="s">
        <v>186</v>
      </c>
      <c r="I8" s="7">
        <f>I6-I7</f>
        <v>20.39</v>
      </c>
      <c r="J8" s="6" t="s">
        <v>186</v>
      </c>
      <c r="K8" s="7">
        <f>K6-K7</f>
        <v>70.84</v>
      </c>
      <c r="L8" s="6" t="s">
        <v>186</v>
      </c>
      <c r="M8" s="7">
        <f>M6-M7</f>
        <v>12</v>
      </c>
      <c r="N8" s="31"/>
      <c r="O8" s="1"/>
      <c r="P8" s="1"/>
      <c r="Q8" s="1"/>
      <c r="R8" s="1"/>
    </row>
    <row r="9" spans="1:18" ht="18" thickBot="1" x14ac:dyDescent="0.4">
      <c r="A9" s="64"/>
      <c r="B9" s="22"/>
      <c r="C9" s="23"/>
      <c r="D9" s="22"/>
      <c r="E9" s="24"/>
      <c r="F9" s="22"/>
      <c r="G9" s="24"/>
      <c r="H9" s="22"/>
      <c r="I9" s="24"/>
      <c r="J9" s="22"/>
      <c r="K9" s="24"/>
      <c r="L9" s="22"/>
      <c r="M9" s="24"/>
      <c r="N9" s="32"/>
      <c r="O9" s="1"/>
      <c r="P9" s="1"/>
      <c r="Q9" s="1"/>
      <c r="R9" s="1"/>
    </row>
    <row r="10" spans="1:18" ht="18" thickBot="1" x14ac:dyDescent="0.4">
      <c r="A10" s="63" t="s">
        <v>147</v>
      </c>
      <c r="B10" s="38" t="s">
        <v>148</v>
      </c>
      <c r="C10" s="39"/>
      <c r="D10" s="38" t="s">
        <v>148</v>
      </c>
      <c r="E10" s="40"/>
      <c r="F10" s="38" t="s">
        <v>148</v>
      </c>
      <c r="G10" s="40"/>
      <c r="H10" s="38" t="s">
        <v>148</v>
      </c>
      <c r="I10" s="40"/>
      <c r="J10" s="38" t="s">
        <v>148</v>
      </c>
      <c r="K10" s="40"/>
      <c r="L10" s="38" t="s">
        <v>148</v>
      </c>
      <c r="M10" s="40"/>
      <c r="N10" s="41" t="s">
        <v>187</v>
      </c>
      <c r="O10" s="1"/>
      <c r="P10" s="1"/>
      <c r="Q10" s="1"/>
      <c r="R10" s="1"/>
    </row>
    <row r="11" spans="1:18" ht="17.5" x14ac:dyDescent="0.35">
      <c r="A11" s="65" t="s">
        <v>188</v>
      </c>
      <c r="B11" s="52">
        <v>5</v>
      </c>
      <c r="C11" s="25">
        <f>B11*C8</f>
        <v>379.5</v>
      </c>
      <c r="D11" s="52">
        <v>7</v>
      </c>
      <c r="E11" s="26">
        <f>D11*E8</f>
        <v>382.97</v>
      </c>
      <c r="F11" s="52">
        <v>5</v>
      </c>
      <c r="G11" s="26">
        <f>F11*G8</f>
        <v>133.65</v>
      </c>
      <c r="H11" s="52">
        <v>5</v>
      </c>
      <c r="I11" s="26">
        <f>H11*I8</f>
        <v>101.95</v>
      </c>
      <c r="J11" s="52">
        <v>2</v>
      </c>
      <c r="K11" s="26">
        <f>J11*K8</f>
        <v>141.68</v>
      </c>
      <c r="L11" s="52">
        <v>5</v>
      </c>
      <c r="M11" s="26">
        <f>L11*M8</f>
        <v>60</v>
      </c>
      <c r="N11" s="45">
        <f t="shared" ref="N11:N18" si="0">C11+E11+G11+I11+K11+M11</f>
        <v>1199.75</v>
      </c>
      <c r="O11" s="1"/>
      <c r="P11" s="1"/>
      <c r="Q11" s="1"/>
      <c r="R11" s="1"/>
    </row>
    <row r="12" spans="1:18" ht="17.5" x14ac:dyDescent="0.35">
      <c r="A12" s="66" t="s">
        <v>189</v>
      </c>
      <c r="B12" s="53">
        <v>15</v>
      </c>
      <c r="C12" s="15">
        <f>B12*C8</f>
        <v>1138.5</v>
      </c>
      <c r="D12" s="53">
        <v>7</v>
      </c>
      <c r="E12" s="4">
        <f>D12*E8</f>
        <v>382.97</v>
      </c>
      <c r="F12" s="53">
        <v>12</v>
      </c>
      <c r="G12" s="4">
        <f>F12*G8</f>
        <v>320.76</v>
      </c>
      <c r="H12" s="53">
        <v>15</v>
      </c>
      <c r="I12" s="4">
        <f>H12*I8</f>
        <v>305.85000000000002</v>
      </c>
      <c r="J12" s="53">
        <v>8</v>
      </c>
      <c r="K12" s="4">
        <f>J12*K8</f>
        <v>566.72</v>
      </c>
      <c r="L12" s="53">
        <v>10</v>
      </c>
      <c r="M12" s="4">
        <f>L12*M8</f>
        <v>120</v>
      </c>
      <c r="N12" s="45">
        <f t="shared" si="0"/>
        <v>2834.8</v>
      </c>
      <c r="O12" s="1"/>
      <c r="P12" s="1"/>
      <c r="Q12" s="1"/>
      <c r="R12" s="1"/>
    </row>
    <row r="13" spans="1:18" ht="17.5" x14ac:dyDescent="0.35">
      <c r="A13" s="66" t="s">
        <v>190</v>
      </c>
      <c r="B13" s="53">
        <v>5</v>
      </c>
      <c r="C13" s="15">
        <f>B13*C8</f>
        <v>379.5</v>
      </c>
      <c r="D13" s="53">
        <v>1</v>
      </c>
      <c r="E13" s="4">
        <f>D13*E8</f>
        <v>54.71</v>
      </c>
      <c r="F13" s="53">
        <v>5</v>
      </c>
      <c r="G13" s="4">
        <f>F13*G8</f>
        <v>133.65</v>
      </c>
      <c r="H13" s="53"/>
      <c r="I13" s="4">
        <f>H13*I8</f>
        <v>0</v>
      </c>
      <c r="J13" s="53"/>
      <c r="K13" s="4">
        <f>J13*K8</f>
        <v>0</v>
      </c>
      <c r="L13" s="53">
        <v>3</v>
      </c>
      <c r="M13" s="4">
        <f>L13*M8</f>
        <v>36</v>
      </c>
      <c r="N13" s="45">
        <f t="shared" si="0"/>
        <v>603.86</v>
      </c>
      <c r="O13" s="1"/>
      <c r="P13" s="1"/>
      <c r="Q13" s="1"/>
      <c r="R13" s="1"/>
    </row>
    <row r="14" spans="1:18" ht="17.5" x14ac:dyDescent="0.35">
      <c r="A14" s="66" t="s">
        <v>191</v>
      </c>
      <c r="B14" s="53">
        <v>3</v>
      </c>
      <c r="C14" s="15">
        <f>B14*C8</f>
        <v>227.70000000000002</v>
      </c>
      <c r="D14" s="53">
        <v>5</v>
      </c>
      <c r="E14" s="4">
        <f>D14*E8</f>
        <v>273.55</v>
      </c>
      <c r="F14" s="53"/>
      <c r="G14" s="4">
        <f>F14*G8</f>
        <v>0</v>
      </c>
      <c r="H14" s="53">
        <v>2</v>
      </c>
      <c r="I14" s="4">
        <f>H14*I8</f>
        <v>40.78</v>
      </c>
      <c r="J14" s="53">
        <v>2</v>
      </c>
      <c r="K14" s="4">
        <f>J14*K8</f>
        <v>141.68</v>
      </c>
      <c r="L14" s="53">
        <v>1</v>
      </c>
      <c r="M14" s="4">
        <f>L14*M8</f>
        <v>12</v>
      </c>
      <c r="N14" s="45">
        <f t="shared" si="0"/>
        <v>695.71</v>
      </c>
      <c r="O14" s="1"/>
      <c r="P14" s="1"/>
      <c r="Q14" s="1"/>
      <c r="R14" s="1"/>
    </row>
    <row r="15" spans="1:18" ht="17.5" x14ac:dyDescent="0.35">
      <c r="A15" s="66" t="s">
        <v>192</v>
      </c>
      <c r="B15" s="53">
        <v>2</v>
      </c>
      <c r="C15" s="15">
        <f>B15*C8</f>
        <v>151.80000000000001</v>
      </c>
      <c r="D15" s="53">
        <v>1</v>
      </c>
      <c r="E15" s="4">
        <f>D15*E8</f>
        <v>54.71</v>
      </c>
      <c r="F15" s="53">
        <v>3</v>
      </c>
      <c r="G15" s="4">
        <f>F15*G8</f>
        <v>80.19</v>
      </c>
      <c r="H15" s="53">
        <v>2</v>
      </c>
      <c r="I15" s="4">
        <f>H15*I8</f>
        <v>40.78</v>
      </c>
      <c r="J15" s="53"/>
      <c r="K15" s="4">
        <f>J15*K8</f>
        <v>0</v>
      </c>
      <c r="L15" s="53">
        <v>1</v>
      </c>
      <c r="M15" s="4">
        <f>L15*M8</f>
        <v>12</v>
      </c>
      <c r="N15" s="45">
        <f t="shared" si="0"/>
        <v>339.48</v>
      </c>
      <c r="O15" s="1"/>
      <c r="P15" s="1"/>
      <c r="Q15" s="1"/>
      <c r="R15" s="1"/>
    </row>
    <row r="16" spans="1:18" ht="18" thickBot="1" x14ac:dyDescent="0.4">
      <c r="A16" s="67" t="s">
        <v>155</v>
      </c>
      <c r="B16" s="54"/>
      <c r="C16" s="16">
        <f>B16*C8</f>
        <v>0</v>
      </c>
      <c r="D16" s="54"/>
      <c r="E16" s="4">
        <f>D16*E8</f>
        <v>0</v>
      </c>
      <c r="F16" s="54"/>
      <c r="G16" s="9">
        <f>F16*G8</f>
        <v>0</v>
      </c>
      <c r="H16" s="54"/>
      <c r="I16" s="9">
        <f>H16*I8</f>
        <v>0</v>
      </c>
      <c r="J16" s="54"/>
      <c r="K16" s="9">
        <f>J16*K8</f>
        <v>0</v>
      </c>
      <c r="L16" s="54"/>
      <c r="M16" s="9">
        <f>L16*M8</f>
        <v>0</v>
      </c>
      <c r="N16" s="45">
        <f t="shared" si="0"/>
        <v>0</v>
      </c>
      <c r="O16" s="1"/>
      <c r="P16" s="1"/>
      <c r="Q16" s="1"/>
      <c r="R16" s="1"/>
    </row>
    <row r="17" spans="1:18" ht="17.5" x14ac:dyDescent="0.35">
      <c r="A17" s="68" t="s">
        <v>156</v>
      </c>
      <c r="B17" s="12"/>
      <c r="C17" s="17">
        <f>SUM(C11:C16)</f>
        <v>2277</v>
      </c>
      <c r="D17" s="10"/>
      <c r="E17" s="11">
        <f>SUM(E11:E16)</f>
        <v>1148.9100000000001</v>
      </c>
      <c r="F17" s="19"/>
      <c r="G17" s="11">
        <f>SUM(G11:G16)</f>
        <v>668.25</v>
      </c>
      <c r="H17" s="10"/>
      <c r="I17" s="11">
        <f>SUM(I11:I16)</f>
        <v>489.36</v>
      </c>
      <c r="J17" s="21"/>
      <c r="K17" s="11">
        <f>SUM(K11:K16)</f>
        <v>850.08000000000015</v>
      </c>
      <c r="L17" s="21"/>
      <c r="M17" s="11">
        <f>SUM(M11:M16)</f>
        <v>240</v>
      </c>
      <c r="N17" s="33">
        <f t="shared" si="0"/>
        <v>5673.5999999999995</v>
      </c>
      <c r="O17" s="1"/>
      <c r="P17" s="1"/>
      <c r="Q17" s="1"/>
      <c r="R17" s="1"/>
    </row>
    <row r="18" spans="1:18" ht="17.5" x14ac:dyDescent="0.35">
      <c r="A18" s="69" t="s">
        <v>157</v>
      </c>
      <c r="B18" s="55">
        <f>SUM(B11:B17)</f>
        <v>30</v>
      </c>
      <c r="C18" s="56">
        <f>B18*C6</f>
        <v>2577</v>
      </c>
      <c r="D18" s="55">
        <f>SUM(D11:D17)</f>
        <v>21</v>
      </c>
      <c r="E18" s="57">
        <f>D18*E6</f>
        <v>1295.9100000000001</v>
      </c>
      <c r="F18" s="55">
        <f>SUM(F11:F17)</f>
        <v>25</v>
      </c>
      <c r="G18" s="57">
        <f>F18*G6</f>
        <v>705.75</v>
      </c>
      <c r="H18" s="55">
        <f>SUM(H11:H17)</f>
        <v>24</v>
      </c>
      <c r="I18" s="57">
        <f>H18*I6</f>
        <v>561.36</v>
      </c>
      <c r="J18" s="55">
        <f>SUM(J11:J17)</f>
        <v>12</v>
      </c>
      <c r="K18" s="57">
        <f>J18*K6</f>
        <v>910.08</v>
      </c>
      <c r="L18" s="55">
        <f>SUM(L11:L17)</f>
        <v>20</v>
      </c>
      <c r="M18" s="57">
        <f>L18*M6</f>
        <v>480</v>
      </c>
      <c r="N18" s="58">
        <f t="shared" si="0"/>
        <v>6530.0999999999995</v>
      </c>
      <c r="O18" s="1"/>
      <c r="P18" s="1"/>
      <c r="Q18" s="1"/>
      <c r="R18" s="1"/>
    </row>
    <row r="19" spans="1:18" ht="18" thickBot="1" x14ac:dyDescent="0.4">
      <c r="A19" s="30" t="s">
        <v>158</v>
      </c>
      <c r="B19" s="13"/>
      <c r="C19" s="18">
        <f>- B18*C7</f>
        <v>-300</v>
      </c>
      <c r="D19" s="13"/>
      <c r="E19" s="5">
        <f>-D18*E7</f>
        <v>-147</v>
      </c>
      <c r="F19" s="13"/>
      <c r="G19" s="5">
        <f>-F18*G7</f>
        <v>-37.5</v>
      </c>
      <c r="H19" s="13"/>
      <c r="I19" s="5">
        <f>-H18*I7</f>
        <v>-72</v>
      </c>
      <c r="J19" s="13"/>
      <c r="K19" s="5">
        <f>-J18*K7</f>
        <v>-60</v>
      </c>
      <c r="L19" s="13"/>
      <c r="M19" s="5">
        <f>-L18*M7</f>
        <v>-240</v>
      </c>
      <c r="N19" s="34">
        <f>SUM(B19:M19)</f>
        <v>-856.5</v>
      </c>
      <c r="O19" s="1"/>
      <c r="P19" s="1"/>
      <c r="Q19" s="1"/>
      <c r="R19" s="1"/>
    </row>
    <row r="20" spans="1:18" ht="18" thickBot="1" x14ac:dyDescent="0.4">
      <c r="A20" s="29"/>
      <c r="B20" s="1"/>
      <c r="C20" s="1"/>
      <c r="D20" s="1"/>
      <c r="E20" s="1"/>
      <c r="F20" s="1"/>
      <c r="G20" s="1"/>
      <c r="H20" s="1"/>
      <c r="I20" s="1"/>
      <c r="J20" s="1"/>
      <c r="K20" s="1"/>
      <c r="L20" s="59"/>
      <c r="M20" s="60" t="s">
        <v>159</v>
      </c>
      <c r="N20" s="204" t="s">
        <v>193</v>
      </c>
      <c r="O20" s="176"/>
      <c r="P20" s="1"/>
      <c r="Q20" s="1"/>
      <c r="R20" s="1"/>
    </row>
    <row r="21" spans="1:18" ht="17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261" t="s">
        <v>161</v>
      </c>
      <c r="L21" s="262"/>
      <c r="M21" s="180">
        <f>N18</f>
        <v>6530.0999999999995</v>
      </c>
      <c r="N21" s="181">
        <f>M21*12</f>
        <v>78361.2</v>
      </c>
      <c r="O21" s="177"/>
      <c r="P21" s="1"/>
      <c r="Q21" s="1"/>
      <c r="R21" s="1"/>
    </row>
    <row r="22" spans="1:18" ht="17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263" t="s">
        <v>162</v>
      </c>
      <c r="L22" s="264"/>
      <c r="M22" s="46">
        <f>N19</f>
        <v>-856.5</v>
      </c>
      <c r="N22" s="4">
        <f>M22*12</f>
        <v>-10278</v>
      </c>
      <c r="O22" s="177"/>
      <c r="P22" s="1"/>
      <c r="Q22" s="1"/>
      <c r="R22" s="1"/>
    </row>
    <row r="23" spans="1:18" ht="18" thickBo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263" t="s">
        <v>163</v>
      </c>
      <c r="L23" s="264"/>
      <c r="M23" s="72">
        <f>N17</f>
        <v>5673.5999999999995</v>
      </c>
      <c r="N23" s="4">
        <f>M23*12</f>
        <v>68083.199999999997</v>
      </c>
      <c r="O23" s="177"/>
      <c r="P23" s="1"/>
      <c r="Q23" s="1"/>
      <c r="R23" s="1"/>
    </row>
    <row r="24" spans="1:18" ht="45.75" customHeight="1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265" t="s">
        <v>194</v>
      </c>
      <c r="L24" s="266"/>
      <c r="M24" s="81">
        <v>4599</v>
      </c>
      <c r="N24" s="182">
        <f>M24*12</f>
        <v>55188</v>
      </c>
      <c r="O24" s="178"/>
      <c r="P24" s="1"/>
      <c r="Q24" s="1"/>
      <c r="R24" s="1"/>
    </row>
    <row r="25" spans="1:18" ht="17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251" t="s">
        <v>165</v>
      </c>
      <c r="L25" s="252"/>
      <c r="M25" s="82">
        <f>M23-M24</f>
        <v>1074.5999999999995</v>
      </c>
      <c r="N25" s="4"/>
      <c r="O25" s="179"/>
      <c r="P25" s="1"/>
      <c r="Q25" s="1"/>
      <c r="R25" s="1"/>
    </row>
    <row r="26" spans="1:18" ht="18" customHeight="1" thickBo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259" t="s">
        <v>166</v>
      </c>
      <c r="L26" s="260"/>
      <c r="M26" s="83">
        <f>M24/M23*100</f>
        <v>81.059644670050773</v>
      </c>
      <c r="N26" s="183"/>
      <c r="O26" s="179"/>
      <c r="P26" s="1"/>
      <c r="Q26" s="1"/>
      <c r="R26" s="1"/>
    </row>
    <row r="27" spans="1:18" ht="17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1"/>
      <c r="P27" s="1"/>
      <c r="Q27" s="1"/>
      <c r="R27" s="1"/>
    </row>
    <row r="28" spans="1:18" ht="17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201"/>
      <c r="L28" s="170"/>
      <c r="M28" s="170"/>
      <c r="N28" s="170"/>
      <c r="O28" s="202"/>
      <c r="P28" s="1"/>
      <c r="Q28" s="1"/>
      <c r="R28" s="1"/>
    </row>
    <row r="29" spans="1:18" ht="17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202"/>
      <c r="L29" s="170"/>
      <c r="M29" s="170"/>
      <c r="N29" s="170"/>
      <c r="O29" s="202"/>
      <c r="P29" s="1"/>
      <c r="Q29" s="1"/>
      <c r="R29" s="1"/>
    </row>
    <row r="30" spans="1:18" ht="17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7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7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7.5" x14ac:dyDescent="0.35">
      <c r="A33" s="1"/>
      <c r="B33" s="1"/>
      <c r="C33" s="1"/>
      <c r="D33" s="1"/>
      <c r="E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7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7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7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7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7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mergeCells count="6">
    <mergeCell ref="K26:L26"/>
    <mergeCell ref="K21:L21"/>
    <mergeCell ref="K22:L22"/>
    <mergeCell ref="K23:L23"/>
    <mergeCell ref="K24:L24"/>
    <mergeCell ref="K25:L25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Finansieringskalkyl</vt:lpstr>
      <vt:lpstr>Lönsamhetskalkyl</vt:lpstr>
      <vt:lpstr>månadsförsäljningskalkyl</vt:lpstr>
      <vt:lpstr>Månandsförsäljningskal, exempel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Päivi Lahtelin-Laine</dc:creator>
  <cp:keywords/>
  <dc:description/>
  <cp:lastModifiedBy>Rajala Olli-Ville</cp:lastModifiedBy>
  <cp:revision/>
  <dcterms:created xsi:type="dcterms:W3CDTF">2018-04-09T12:36:31Z</dcterms:created>
  <dcterms:modified xsi:type="dcterms:W3CDTF">2024-02-02T09:35:44Z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2024-01-16T12:17:17Z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b6ac526f-6679-4fba-a912-e1ccdb19c96b</vt:lpwstr>
  </property>
  <property fmtid="{D5CDD505-2E9C-101B-9397-08002B2CF9AE}" pid="8" name="MSIP_Label_f35e945f-875f-47b7-87fa-10b3524d17f5_ContentBits">
    <vt:lpwstr>0</vt:lpwstr>
  </property>
</Properties>
</file>